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B7898857-9B5E-460E-990A-FD853060D1FA}" xr6:coauthVersionLast="47" xr6:coauthVersionMax="47" xr10:uidLastSave="{00000000-0000-0000-0000-000000000000}"/>
  <bookViews>
    <workbookView xWindow="-120" yWindow="-120" windowWidth="29040" windowHeight="15720" firstSheet="3" activeTab="3" xr2:uid="{00000000-000D-0000-FFFF-FFFF00000000}"/>
  </bookViews>
  <sheets>
    <sheet name="StartUp" sheetId="18" state="hidden" r:id="rId1"/>
    <sheet name="PL tinh cong De xuat" sheetId="23" state="hidden" r:id="rId2"/>
    <sheet name="PL03_TS10THPT_BSS" sheetId="34" state="hidden" r:id="rId3"/>
    <sheet name="PL03_TS10THPT_TTrUBNDTP" sheetId="26" r:id="rId4"/>
    <sheet name="PL03_TS10THPT_TTrSGD" sheetId="35" state="hidden" r:id="rId5"/>
    <sheet name="PL03_TS10THPT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3" hidden="1">PL03_TS10THPT_TTrUBNDTP!$A$6:$I$86</definedName>
    <definedName name="_xlnm.Print_Titles" localSheetId="8">'Phu luc 03_muc chi thi HSG VH'!$4:$5</definedName>
    <definedName name="_xlnm.Print_Titles" localSheetId="7">'Phuluc02_Muchithi_TS10THPT (2)'!$6:$6</definedName>
    <definedName name="_xlnm.Print_Titles" localSheetId="5">PL03_TS10THPT_NQ!$5:$5</definedName>
    <definedName name="_xlnm.Print_Titles" localSheetId="4">PL03_TS10THPT_TTrSGD!$5:$6</definedName>
    <definedName name="_xlnm.Print_Titles" localSheetId="3">PL03_TS10THPT_TTrUBNDTP!$5:$6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7" i="34" l="1"/>
  <c r="H118" i="34"/>
  <c r="H119" i="34"/>
  <c r="H120" i="34"/>
  <c r="H121" i="34"/>
  <c r="H122" i="34"/>
  <c r="H123" i="34"/>
  <c r="H119" i="35" l="1"/>
  <c r="H118" i="35"/>
  <c r="H109" i="35"/>
  <c r="H108" i="35"/>
  <c r="H107" i="35"/>
  <c r="H106" i="35"/>
  <c r="H105" i="35"/>
  <c r="H104" i="35"/>
  <c r="H103" i="35"/>
  <c r="H77" i="35"/>
  <c r="H39" i="35"/>
  <c r="H119" i="26"/>
  <c r="H118" i="26"/>
  <c r="H109" i="26"/>
  <c r="H108" i="26"/>
  <c r="H107" i="26"/>
  <c r="H106" i="26"/>
  <c r="H105" i="26"/>
  <c r="H104" i="26"/>
  <c r="H103" i="26"/>
  <c r="H39" i="26"/>
  <c r="H77" i="26"/>
  <c r="H184" i="34" l="1"/>
  <c r="H183" i="34"/>
  <c r="H182" i="34"/>
  <c r="H181" i="34"/>
  <c r="H180" i="34"/>
  <c r="H179" i="34"/>
  <c r="H178" i="34"/>
  <c r="H174" i="34"/>
  <c r="H173" i="34"/>
  <c r="H172" i="34"/>
  <c r="H171" i="34"/>
  <c r="H170" i="34"/>
  <c r="H169" i="34"/>
  <c r="H168" i="34"/>
  <c r="H167" i="34"/>
  <c r="H165" i="34"/>
  <c r="H164" i="34"/>
  <c r="H163" i="34"/>
  <c r="H162" i="34"/>
  <c r="H161" i="34"/>
  <c r="H159" i="34"/>
  <c r="H158" i="34"/>
  <c r="H157" i="34"/>
  <c r="H156" i="34"/>
  <c r="H154" i="34"/>
  <c r="H153" i="34"/>
  <c r="H151" i="34"/>
  <c r="H150" i="34"/>
  <c r="H149" i="34"/>
  <c r="H147" i="34"/>
  <c r="H146" i="34"/>
  <c r="H145" i="34"/>
  <c r="H144" i="34"/>
  <c r="H143" i="34"/>
  <c r="H141" i="34"/>
  <c r="H140" i="34"/>
  <c r="H139" i="34"/>
  <c r="H138" i="34"/>
  <c r="H136" i="34"/>
  <c r="H135" i="34"/>
  <c r="H130" i="34"/>
  <c r="H129" i="34"/>
  <c r="H126" i="34"/>
  <c r="H125" i="34"/>
  <c r="H107" i="34"/>
  <c r="H106" i="34"/>
  <c r="H105" i="34"/>
  <c r="H87" i="34"/>
  <c r="H86" i="34"/>
  <c r="H85" i="34"/>
  <c r="H84" i="34"/>
  <c r="H83" i="34"/>
  <c r="H79" i="34"/>
  <c r="H78" i="34"/>
  <c r="H77" i="34"/>
  <c r="H76" i="34"/>
  <c r="H75" i="34"/>
  <c r="H74" i="34"/>
  <c r="H72" i="34"/>
  <c r="H71" i="34"/>
  <c r="H70" i="34"/>
  <c r="H69" i="34"/>
  <c r="H68" i="34"/>
  <c r="H66" i="34"/>
  <c r="H65" i="34"/>
  <c r="H64" i="34"/>
  <c r="H63" i="34"/>
  <c r="H61" i="34"/>
  <c r="H60" i="34"/>
  <c r="H58" i="34"/>
  <c r="H57" i="34"/>
  <c r="H56" i="34"/>
  <c r="H54" i="34"/>
  <c r="H53" i="34"/>
  <c r="H52" i="34"/>
  <c r="H51" i="34"/>
  <c r="H50" i="34"/>
  <c r="H48" i="34"/>
  <c r="H47" i="34"/>
  <c r="H46" i="34"/>
  <c r="H45" i="34"/>
  <c r="H43" i="34"/>
  <c r="H42" i="34"/>
  <c r="H38" i="34"/>
  <c r="H37" i="34"/>
  <c r="H34" i="34"/>
  <c r="H33" i="34"/>
  <c r="H31" i="34"/>
  <c r="H30" i="34"/>
  <c r="H29" i="34"/>
  <c r="H28" i="34"/>
  <c r="H27" i="34"/>
  <c r="H26" i="34"/>
  <c r="H25" i="34"/>
  <c r="H21" i="34"/>
  <c r="H20" i="34"/>
  <c r="H19" i="34"/>
  <c r="H17" i="34"/>
  <c r="H16" i="34"/>
  <c r="H15" i="34"/>
  <c r="H13" i="34"/>
  <c r="H12" i="34"/>
  <c r="H11" i="34"/>
  <c r="H10" i="34"/>
  <c r="H37" i="35" l="1"/>
  <c r="H37" i="26"/>
  <c r="H126" i="35"/>
  <c r="H126" i="26"/>
  <c r="H156" i="26"/>
  <c r="H156" i="35"/>
  <c r="H201" i="34"/>
  <c r="H143" i="26"/>
  <c r="H187" i="26" s="1"/>
  <c r="H143" i="35"/>
  <c r="H187" i="35" s="1"/>
  <c r="H158" i="26"/>
  <c r="H158" i="35"/>
  <c r="H44" i="26"/>
  <c r="H44" i="35"/>
  <c r="H159" i="26"/>
  <c r="H159" i="35"/>
  <c r="H111" i="26"/>
  <c r="H111" i="35"/>
  <c r="H208" i="34"/>
  <c r="H160" i="35"/>
  <c r="H194" i="35" s="1"/>
  <c r="H160" i="26"/>
  <c r="H194" i="26" s="1"/>
  <c r="H112" i="26"/>
  <c r="H112" i="35"/>
  <c r="H164" i="35"/>
  <c r="H164" i="26"/>
  <c r="H28" i="35"/>
  <c r="H28" i="26"/>
  <c r="H115" i="26"/>
  <c r="H115" i="35"/>
  <c r="H149" i="35"/>
  <c r="H149" i="26"/>
  <c r="H166" i="35"/>
  <c r="H166" i="26"/>
  <c r="H32" i="35"/>
  <c r="H32" i="26"/>
  <c r="H200" i="34"/>
  <c r="H142" i="26"/>
  <c r="H186" i="26" s="1"/>
  <c r="H142" i="35"/>
  <c r="H186" i="35" s="1"/>
  <c r="H127" i="26"/>
  <c r="H127" i="35"/>
  <c r="H24" i="26"/>
  <c r="H24" i="35"/>
  <c r="H202" i="34"/>
  <c r="H144" i="26"/>
  <c r="H188" i="26" s="1"/>
  <c r="H144" i="35"/>
  <c r="H188" i="35" s="1"/>
  <c r="H203" i="34"/>
  <c r="H145" i="26"/>
  <c r="H189" i="26" s="1"/>
  <c r="H145" i="35"/>
  <c r="H189" i="35" s="1"/>
  <c r="H26" i="35"/>
  <c r="H26" i="26"/>
  <c r="H147" i="35"/>
  <c r="H147" i="26"/>
  <c r="H27" i="35"/>
  <c r="H27" i="26"/>
  <c r="H148" i="35"/>
  <c r="H148" i="26"/>
  <c r="H133" i="35"/>
  <c r="H133" i="26"/>
  <c r="H12" i="35"/>
  <c r="H12" i="26"/>
  <c r="H135" i="35"/>
  <c r="H135" i="26"/>
  <c r="H151" i="35"/>
  <c r="H151" i="26"/>
  <c r="H67" i="26"/>
  <c r="H67" i="35"/>
  <c r="H168" i="35"/>
  <c r="H168" i="26"/>
  <c r="H33" i="35"/>
  <c r="H33" i="26"/>
  <c r="H124" i="35"/>
  <c r="H124" i="26"/>
  <c r="H139" i="35"/>
  <c r="H139" i="26"/>
  <c r="H205" i="34"/>
  <c r="H206" i="34" s="1"/>
  <c r="H154" i="35"/>
  <c r="H191" i="35" s="1"/>
  <c r="H192" i="35" s="1"/>
  <c r="H154" i="26"/>
  <c r="H191" i="26" s="1"/>
  <c r="H192" i="26" s="1"/>
  <c r="H169" i="35"/>
  <c r="H169" i="26"/>
  <c r="H157" i="26"/>
  <c r="H157" i="35"/>
  <c r="H73" i="35"/>
  <c r="H73" i="26"/>
  <c r="H129" i="26"/>
  <c r="H129" i="35"/>
  <c r="H25" i="35"/>
  <c r="H25" i="26"/>
  <c r="H130" i="26"/>
  <c r="H130" i="35"/>
  <c r="H9" i="35"/>
  <c r="H9" i="26"/>
  <c r="H131" i="26"/>
  <c r="H131" i="35"/>
  <c r="H10" i="35"/>
  <c r="H10" i="26"/>
  <c r="H76" i="35"/>
  <c r="H76" i="26"/>
  <c r="H132" i="35"/>
  <c r="H132" i="26"/>
  <c r="H11" i="35"/>
  <c r="H11" i="26"/>
  <c r="H165" i="35"/>
  <c r="H165" i="26"/>
  <c r="H29" i="35"/>
  <c r="H29" i="26"/>
  <c r="H116" i="35"/>
  <c r="H116" i="26"/>
  <c r="H150" i="35"/>
  <c r="H150" i="26"/>
  <c r="H14" i="26"/>
  <c r="H14" i="35"/>
  <c r="H30" i="26"/>
  <c r="H30" i="35"/>
  <c r="H121" i="35"/>
  <c r="H121" i="26"/>
  <c r="H155" i="34"/>
  <c r="H136" i="35"/>
  <c r="H136" i="26"/>
  <c r="H167" i="35"/>
  <c r="H167" i="26"/>
  <c r="H122" i="35"/>
  <c r="H122" i="26"/>
  <c r="H137" i="35"/>
  <c r="H137" i="26"/>
  <c r="H153" i="35"/>
  <c r="H153" i="26"/>
  <c r="H36" i="35"/>
  <c r="H36" i="26"/>
  <c r="H125" i="35"/>
  <c r="H125" i="26"/>
  <c r="H140" i="35"/>
  <c r="H140" i="26"/>
  <c r="H207" i="34"/>
  <c r="H155" i="35"/>
  <c r="H193" i="35" s="1"/>
  <c r="H155" i="26"/>
  <c r="H193" i="26" s="1"/>
  <c r="H170" i="35"/>
  <c r="H170" i="26"/>
  <c r="H47" i="26"/>
  <c r="H47" i="35"/>
  <c r="H49" i="35"/>
  <c r="H49" i="26"/>
  <c r="H82" i="35"/>
  <c r="H82" i="26"/>
  <c r="H83" i="26"/>
  <c r="H83" i="35"/>
  <c r="H52" i="26"/>
  <c r="H52" i="35"/>
  <c r="H84" i="35"/>
  <c r="H84" i="26"/>
  <c r="H53" i="26"/>
  <c r="H53" i="35"/>
  <c r="H85" i="26"/>
  <c r="H85" i="35"/>
  <c r="H19" i="26"/>
  <c r="H19" i="35"/>
  <c r="H86" i="26"/>
  <c r="H86" i="35"/>
  <c r="H20" i="35"/>
  <c r="H20" i="26"/>
  <c r="H62" i="34"/>
  <c r="H56" i="26"/>
  <c r="H56" i="35"/>
  <c r="H42" i="35"/>
  <c r="H42" i="26"/>
  <c r="H110" i="34"/>
  <c r="H74" i="35"/>
  <c r="H74" i="26"/>
  <c r="H60" i="35"/>
  <c r="H60" i="26"/>
  <c r="H112" i="34"/>
  <c r="H75" i="35"/>
  <c r="H75" i="26"/>
  <c r="H113" i="34"/>
  <c r="H78" i="35"/>
  <c r="H78" i="26"/>
  <c r="H50" i="26"/>
  <c r="H50" i="35"/>
  <c r="H15" i="35"/>
  <c r="H15" i="26"/>
  <c r="H51" i="26"/>
  <c r="H51" i="35"/>
  <c r="H16" i="26"/>
  <c r="H16" i="35"/>
  <c r="H68" i="35"/>
  <c r="H68" i="26"/>
  <c r="H18" i="26"/>
  <c r="H18" i="35"/>
  <c r="H69" i="26"/>
  <c r="H69" i="35"/>
  <c r="H55" i="35"/>
  <c r="H55" i="26"/>
  <c r="H70" i="26"/>
  <c r="H70" i="35"/>
  <c r="H41" i="35"/>
  <c r="H41" i="26"/>
  <c r="H71" i="26"/>
  <c r="H71" i="35"/>
  <c r="H57" i="35"/>
  <c r="H57" i="26"/>
  <c r="H59" i="35"/>
  <c r="H59" i="26"/>
  <c r="H45" i="35"/>
  <c r="H45" i="26"/>
  <c r="H46" i="35"/>
  <c r="H46" i="26"/>
  <c r="H65" i="26"/>
  <c r="H65" i="35"/>
  <c r="H91" i="26"/>
  <c r="H91" i="35"/>
  <c r="H90" i="35"/>
  <c r="H90" i="26"/>
  <c r="H63" i="26"/>
  <c r="H63" i="35"/>
  <c r="H89" i="35"/>
  <c r="H89" i="26"/>
  <c r="H108" i="34"/>
  <c r="H62" i="35"/>
  <c r="H62" i="26"/>
  <c r="H64" i="26"/>
  <c r="H64" i="35"/>
  <c r="E5" i="32"/>
  <c r="E6" i="32"/>
  <c r="E7" i="32"/>
  <c r="E8" i="32"/>
  <c r="E9" i="32"/>
  <c r="E10" i="32"/>
  <c r="E11" i="32"/>
  <c r="E12" i="32"/>
  <c r="E4" i="32"/>
  <c r="H141" i="35" l="1"/>
  <c r="H141" i="26"/>
  <c r="H97" i="35"/>
  <c r="H97" i="26"/>
  <c r="H61" i="26"/>
  <c r="H61" i="35"/>
  <c r="H96" i="26"/>
  <c r="H96" i="35"/>
  <c r="H111" i="34"/>
  <c r="H94" i="26"/>
  <c r="H94" i="35"/>
  <c r="H92" i="26"/>
  <c r="H92" i="35"/>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95" i="26" l="1"/>
  <c r="H95" i="35"/>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<sst xmlns="http://schemas.openxmlformats.org/spreadsheetml/2006/main" count="4229" uniqueCount="396">
  <si>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</si>
  <si>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</si>
  <si>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</si>
  <si>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</si>
  <si>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</si>
  <si>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</si>
  <si>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</si>
  <si>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</si>
  <si>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</si>
  <si>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</si>
  <si>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</si>
  <si>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</si>
  <si>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</si>
  <si>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</si>
  <si>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</si>
  <si>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</si>
  <si>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</si>
  <si>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</si>
  <si>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</si>
  <si>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</si>
  <si>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</si>
  <si>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</si>
  <si>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</si>
  <si>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</si>
  <si>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</si>
  <si>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</si>
  <si>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</si>
  <si>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</si>
  <si>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</si>
  <si>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</si>
  <si>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</si>
  <si>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</si>
  <si>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</si>
  <si>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</si>
  <si>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</si>
  <si>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</si>
  <si>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</si>
  <si>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</si>
  <si>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</si>
  <si>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</si>
  <si>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</si>
  <si>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</si>
  <si>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</si>
  <si>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</si>
  <si>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</si>
  <si>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</si>
  <si>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</si>
  <si>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</si>
  <si>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</si>
  <si>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</si>
  <si>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</si>
  <si>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</si>
  <si>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</si>
  <si>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</si>
  <si>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</si>
  <si>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</si>
  <si>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</si>
  <si>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</si>
  <si>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</si>
  <si>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</si>
  <si>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</si>
  <si>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</si>
  <si>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</si>
  <si>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</si>
  <si>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</si>
  <si>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</si>
  <si>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</si>
  <si>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</si>
  <si>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</si>
  <si>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</si>
  <si>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</si>
  <si>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</si>
  <si>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</si>
  <si>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</si>
  <si>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</si>
  <si>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</si>
  <si>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</si>
  <si>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</si>
  <si>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</si>
  <si>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</si>
  <si>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</si>
  <si>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</si>
  <si>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</si>
  <si>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</si>
  <si>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</si>
  <si>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</si>
  <si>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</si>
  <si>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</si>
  <si>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</si>
  <si>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</si>
  <si>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</si>
  <si>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</si>
  <si>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</si>
  <si>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</si>
  <si>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</si>
  <si>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</si>
  <si>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</si>
  <si>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</si>
  <si>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</si>
  <si>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</si>
  <si>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</si>
  <si>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</si>
  <si>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</si>
  <si>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</si>
  <si>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</si>
  <si>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</si>
  <si>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</si>
  <si>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</si>
  <si>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</si>
  <si>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</si>
  <si>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</si>
  <si>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</si>
  <si>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</si>
  <si>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</si>
  <si>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</si>
  <si>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</si>
  <si>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</si>
  <si>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</si>
  <si>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</si>
  <si>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</si>
  <si>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</si>
  <si>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</si>
  <si>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</si>
  <si>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</si>
  <si>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</si>
  <si>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</si>
  <si>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</si>
  <si>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</si>
  <si>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</si>
  <si>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</si>
  <si>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</si>
  <si>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</si>
  <si>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</si>
  <si>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</si>
  <si>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</si>
  <si>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</si>
  <si>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</si>
  <si>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</si>
  <si>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</si>
  <si>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</si>
  <si>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</si>
  <si>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</si>
  <si>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</si>
  <si>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</si>
  <si>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</si>
  <si>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</si>
  <si>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</si>
  <si>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</si>
  <si>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</si>
  <si>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</si>
  <si>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</si>
  <si>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</si>
  <si>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</si>
  <si>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</si>
  <si>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</si>
  <si>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</si>
  <si>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</si>
  <si>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</si>
  <si>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</si>
  <si>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</si>
  <si>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</si>
  <si>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</si>
  <si>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</si>
  <si>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</si>
  <si>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</si>
  <si>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</si>
  <si>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</si>
  <si>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</si>
  <si>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</si>
  <si>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</si>
  <si>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</si>
  <si>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</si>
  <si>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</si>
  <si>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</si>
  <si>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</si>
  <si>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</si>
  <si>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</si>
  <si>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</si>
  <si>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</si>
  <si>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</si>
  <si>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</si>
  <si>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</si>
  <si>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</si>
  <si>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</si>
  <si>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</si>
  <si>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</si>
  <si>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</si>
  <si>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</si>
  <si>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</si>
  <si>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</si>
  <si>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</si>
  <si>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</si>
  <si>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</si>
  <si>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</si>
  <si>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</si>
  <si>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</si>
  <si>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</si>
  <si>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</si>
  <si>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</si>
  <si>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</si>
  <si>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</si>
  <si>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</si>
  <si>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</si>
  <si>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</si>
  <si>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</si>
  <si>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</si>
  <si>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</si>
  <si>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</si>
  <si>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</si>
  <si>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</si>
  <si>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</si>
  <si>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</si>
  <si>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</si>
  <si>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</si>
  <si>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</si>
  <si>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</si>
  <si>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</si>
  <si>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</si>
  <si>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</si>
  <si>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</si>
  <si>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</si>
  <si>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</si>
  <si>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</si>
  <si>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</si>
  <si>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</si>
  <si>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</si>
  <si>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</si>
  <si>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</si>
  <si>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</si>
  <si>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</si>
  <si>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</si>
  <si>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</si>
  <si>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</si>
  <si>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</si>
  <si>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</si>
  <si>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</si>
  <si>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</si>
  <si>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</si>
  <si>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</si>
  <si>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</si>
  <si>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</si>
  <si>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</si>
  <si>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</si>
  <si>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</si>
  <si>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</si>
  <si>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</si>
  <si>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</si>
  <si>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</si>
  <si>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</si>
  <si>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</si>
  <si>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</si>
  <si>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</si>
  <si>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</si>
  <si>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</si>
  <si>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</si>
  <si>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</si>
  <si>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</si>
  <si>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</si>
  <si>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</si>
  <si>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</si>
  <si>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</si>
  <si>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</si>
  <si>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</si>
  <si>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</si>
  <si>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</si>
  <si>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</si>
  <si>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</si>
  <si>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</si>
  <si>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</si>
  <si>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</si>
  <si>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</si>
  <si>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</si>
  <si>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</si>
  <si>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Nội dung này QLT nghiên cứu thêm theo quy chế?</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</si>
  <si>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</si>
  <si>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</si>
  <si>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</si>
  <si>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</si>
  <si>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Nội dung này phòng kiểm tra thuyết minh, giải trình và đề xuất</t>
  </si>
  <si>
    <t>(Kèm theo Tờ trình số                /TTr-SGDĐT ngày       /        /2026 của Sở Giáo dục và Đào tạo)</t>
  </si>
  <si>
    <t>(Kèm theo Nghị quyết số  ……/2026/NQ-HĐND ngày … tháng … năm 2026 của Hội đồng nhân dân Thành phố)</t>
  </si>
  <si>
    <t>Chi xây dựng và phê duyệt ma trận đề thi và bản đặc tả đề thi trác nghiệm (Chủ trì; các thành viên):</t>
  </si>
  <si>
    <t>Người chủ trì</t>
  </si>
  <si>
    <t>Thành viên</t>
  </si>
  <si>
    <t>Chi soạn thảo câu hỏi thô</t>
  </si>
  <si>
    <t>1.4</t>
  </si>
  <si>
    <t>1.5</t>
  </si>
  <si>
    <t>1.6</t>
  </si>
  <si>
    <t>1.7</t>
  </si>
  <si>
    <t>Chi thuê chuyên gia định cỡ câu hỏi trắc nghiệm</t>
  </si>
  <si>
    <t>Chi xây dựng và phê duyệt ma trận đề thi và bản đặc tả đề thi (đối với đề tự luận và trắc nghiệm)</t>
  </si>
  <si>
    <t>Chủ trì</t>
  </si>
  <si>
    <t>Chi ra đề</t>
  </si>
  <si>
    <t>Ra đề đề xuất (đối với môn tự luận)</t>
  </si>
  <si>
    <t>Chi tiền công cho cán bộ ra đề thi chính thức và dự bị có kèm theo đáp án, biểu điểm</t>
  </si>
  <si>
    <t>Thi trắc nghiệm</t>
  </si>
  <si>
    <t>Thi tự luận</t>
  </si>
  <si>
    <t>Chi tiền công Hội đồng/Ban ra đề thi</t>
  </si>
  <si>
    <t>Chủ tịch Hội đồng/Trưởng ban (làm việc cách ly)</t>
  </si>
  <si>
    <t>Các Phó chủ tịch/Phó trưởng ban (làm việc cách ly)</t>
  </si>
  <si>
    <t>Ủy viên, thư ký, công an bảo vệ vòng trong (làm việc cách ly)</t>
  </si>
  <si>
    <t>Ủy viên, thư ký, bảo vệ, phục vụ vòng ngoài</t>
  </si>
  <si>
    <t>Ban Chấm thi tự luận, Ban chấm thẩm định bài thi tự luận</t>
  </si>
  <si>
    <t>Chấm bài thi Trắc nghiệm (Số lượng bài thi mỗi cán bộ chấm thi phải hoàn thành trong một ngày theo quy định)</t>
  </si>
  <si>
    <t>Chi xây dựng và phê duyệt ma trận đề thi và bản đặc tả đề thi trắc nghiệm (Chủ trì; các thành viên):</t>
  </si>
  <si>
    <t>Ra đề đề xuất môn không chuyên (đối với môn tự luận)</t>
  </si>
  <si>
    <t>Ra đề đề xuất môn chuyên (đối với môn tự luận, thi nói, thi thực hành, thi tin học)</t>
  </si>
  <si>
    <t>Thi tự luận, thi nói, thi thực hành, thi tin học</t>
  </si>
  <si>
    <t>Ủy viên, thư ký, bảo vệ vòng ngoài</t>
  </si>
  <si>
    <t>Ban Chấm thi tự luận, bài thi nói, bài thi thực hành, bài thi tin học; Ban chấm thẩm định bài thi tự luận</t>
  </si>
  <si>
    <t>Chấm bài thi môn chuyên (Số lượng bài thi mỗi cán bộ chấm thi phải hoàn thành trong một ngày theo quy định)</t>
  </si>
  <si>
    <t>Chấm bài thi tự luận môn không chuyên (Số lượng bài thi mỗi cán bộ chấm thi phải hoàn thành trong một ngày theo quy định)</t>
  </si>
  <si>
    <t>Chấm bài thi tự luận môn chuyên (Số lượng bài thi mỗi cán bộ chấm thi phải hoàn thành trong một ngày theo quy định)</t>
  </si>
  <si>
    <t>Đồng/người/đợt chấm thi</t>
  </si>
  <si>
    <t>Bổ sung theo Điều 17, 18 Thông tư 24/2025/TT-BGDĐT</t>
  </si>
  <si>
    <t>2 1</t>
  </si>
  <si>
    <t>Ban Phúc khảo</t>
  </si>
  <si>
    <t xml:space="preserve">Phó trưởng ban </t>
  </si>
  <si>
    <t>Ủy viên, thư ký</t>
  </si>
  <si>
    <t>Phó Chủ tịch</t>
  </si>
  <si>
    <t xml:space="preserve">Người chủ trì </t>
  </si>
  <si>
    <t xml:space="preserve"> Chủ trì</t>
  </si>
  <si>
    <t xml:space="preserve"> Thành viên</t>
  </si>
  <si>
    <t>Ra đề đề xuất (đối với môn tự luận điều kiện)</t>
  </si>
  <si>
    <t xml:space="preserve">Phó chủ tịch/Phó trưởng ban  (làm việc cách ly) </t>
  </si>
  <si>
    <t>Ủy viên, thư ký, công an vòng trong (làm việc cách ly)</t>
  </si>
  <si>
    <t>Ủy viên, thư ký, bảo vệ, y tế, nhân viên phục vụ vòng ngoài</t>
  </si>
  <si>
    <t>Phó trưởng ban (làm việc cách ly)</t>
  </si>
  <si>
    <t>Ủy viên, thư ký (làm việc cách ly)</t>
  </si>
  <si>
    <t>Công an, giám sát (làm việc cách ly)</t>
  </si>
  <si>
    <t>Công an, bảo vệ, y tế,  nhân viên phục vụ vòng ngoài</t>
  </si>
  <si>
    <t>Trưởng Điểm thi/Chủ tịch Hội đồng coi thi</t>
  </si>
  <si>
    <t>Phó Trưởng Điểm thi/Phó Chủ tịch Hội đồng coi thi</t>
  </si>
  <si>
    <t>Thư ký, giám thị/ cán bộ coi thi, giám sát, ủy viên kỹ thuật</t>
  </si>
  <si>
    <t>h</t>
  </si>
  <si>
    <t>Trật tự viên, y tế, công an, nhân viên phục vụ</t>
  </si>
  <si>
    <t>Ủy viên (làm việc cách ly)</t>
  </si>
  <si>
    <t>Công an, nhân viên (làm việc cách ly)</t>
  </si>
  <si>
    <t>Nhân viên phục vụ, bảo vệ, công an, y tế vòng ngoài</t>
  </si>
  <si>
    <t>Trưởng ban/Chủ tịch Hội đồng chấm thi</t>
  </si>
  <si>
    <t>Phó trưởng ban/Phó Chủ tịch Hội đồng chấm thi</t>
  </si>
  <si>
    <t>Ủy viên, giám sát</t>
  </si>
  <si>
    <t>Tiền công cho tổ trưởng, tổ phó các tổ chấm thi (ngoài tiền công chấm thi)</t>
  </si>
  <si>
    <t xml:space="preserve">Công an, bảo vệ, y tế, nhân viên  phục vụ </t>
  </si>
  <si>
    <t>Hội đồng/Ban Chấm thi  bài thi tự luận, bài thi trắc nghiệm, bài thi nói, bài thi thực hành, bài thi tin học; Ban chấm thẩm định bài thi tự luận</t>
  </si>
  <si>
    <t>Chấm bài thi Trắc nghiệm (Số lượng bài thi mỗi cán bộ/Giám khảo chấm thi phải hoàn thành trong một ngày theo quy định)</t>
  </si>
  <si>
    <t>Chấm bài thi môn chuyên (Số lượng bài thi mỗi cán bộ/Giám khảo chấm thi tự luận, chấm thi trắc nghiệm phải hoàn thành trong một ngày theo quy định)</t>
  </si>
  <si>
    <t>Ban/Hội đồng Chấm thi, Chấm thẩm định</t>
  </si>
  <si>
    <t>Giữ nguyên do Thông tư 69 quy định không thay đổi</t>
  </si>
  <si>
    <t>Áp dụng bằng 80% mức lương theo ngày đối với chuyên gia tư vấn: Mức 3 quy định tại Thông tư số 004/2025/TT-BNV thay thế Thông tư số 02/2015/TT-BLĐTBXH) như đề xuất khi trình ban hành Nghị quyết 16/2021/NQ-HĐND</t>
  </si>
  <si>
    <t>Ban Chỉ đạo và Hội đồng thi</t>
  </si>
  <si>
    <t>NỘI DUNG CHI VÀ MỨC CHI TỔ CHỨC KỲ THI TUYỂN SINH VÀO 10 TRUNG HỌC PHỔ THÔNG, TRUNG HỌC PHỔ THÔNG CHUYÊN</t>
  </si>
  <si>
    <t>Hỗ trợ cộng tác viên thanh tra</t>
  </si>
  <si>
    <t>Chuẩn bị thi; Coi thi</t>
  </si>
  <si>
    <t>Các chức danh được xây dựng theo Khoản 1, Điều 12. Đoàn kiểm tra chuyên ngành, Nghị định 217/2025/NĐ-CP ngày 05/8/2025 của Chính phủ về hoạt động kiểm tra chuyên ngành</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</si>
  <si>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</si>
  <si>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</si>
  <si>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</si>
  <si>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</si>
  <si>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</si>
  <si>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</si>
  <si>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</si>
  <si>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</si>
  <si>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Sửa đổi chức danh theo Điều 17, Thông tư 24/2025/TT-BGDĐT</t>
  </si>
  <si>
    <t>Sửa đổi chức danh theo Điều 14, Thông tư 24/2025/TT-BGDĐT</t>
  </si>
  <si>
    <t>Bổ sung theo Điều 13, Thông tư 30/2024/TT-BGDĐT</t>
  </si>
  <si>
    <t>- Trước đề xuất tính theo mức 4 và cách tính theo mức Thông tư số 02/2015/TT-BLĐTBXH, cụ thể: 15.000.000 đồng/26 ngày x 1,3 = 750.000 đồng/ngày (tính bằng 80% mức chi kỳ thi TNTHPT).
- Nay đề xuất tính theo mức 4 và cách tính theo mức Thông tư số 004/2025/TT-BNV, cụ thể: 30.000.000 đồng/26 ngày = 1.153.000 đồng/ngày (đề xuất làm tròn 1.150.000 đồng/ngày).
Như vậy mức lương chuyên gia mới so với mức cũ là 1.153.000 * 100/750.000= 153,7%. Vậy Đề xuất mức chi tăng tương ứng.</t>
  </si>
  <si>
    <t>Đề xuất mức chi tăng tương ứng 53,7%.</t>
  </si>
  <si>
    <t>nt</t>
  </si>
  <si>
    <t xml:space="preserve">- Áp dụng bằng 80% mức lương theo ngày đối với chuyên gia tư vấn: Mức 3 quy định tại Thông tư số 004/2025/TT-BNV thay thế Thông tư số 02/2015/TT-BLĐTBXH) như đề xuất khi trình ban hành Nghị quyết 16/2021/NQ-HĐND.
- Cách tính theo mức Thông tư số 004/2025/TT-BNV, cụ thể: 40.000.000 đồng/26 ngày = 1.538.461đồng/ngày (đề xuất làm tròn 1.538.000 đồng/ngày).
- Áp dụng bằng 80% mức 3, cụ thể: 1.538.000 đồng * 80%= 1.230.000 đồng (tăng 53,7%)
</t>
  </si>
  <si>
    <t>Áp dụng 80% mức chi tối đa theo mục c khoản 9 Điều 8 Thông tư số 69/2021/TT-BTC (không thay đổi mức chi)</t>
  </si>
  <si>
    <t>Áp dụng bằng 80% mức 3, cụ thể: 1.538.000 đồng * 80%= 1.230.000 đồng.  Như đề xuất khi trình ban hành Nghị quyết 16/2021/NQ-HĐND.</t>
  </si>
  <si>
    <t>Áp dụng 80% mức chi tối đa kỳ thi TNTHPT theo mục b khoản 9 Điều 8 Thông tư số 69/2021/TT-BTC (không thay đổi mức chi)</t>
  </si>
  <si>
    <t>đ</t>
  </si>
  <si>
    <t>Bổ sung theo Điều 13, Thông tư 24/2025/TT-BGDĐT, đề xuất bằng mức chi Ban vận chuyển đề thi</t>
  </si>
  <si>
    <t>Chấm bài thi (Số lượng bài thi mỗi cán bộ chấm thi/Giám khảo chấm thi tự luận, chấm thi trắc nghiệm phải hoàn thành trong một ngày theo quy định)</t>
  </si>
  <si>
    <t>Không thay đổi (Áp dụng bằng 80% mức chi kỳ thi tốt nghiệp THPT quy định tại khoản 11 Điều 8 Thông tư 69/2021/TT-BTC)</t>
  </si>
  <si>
    <t>9.1</t>
  </si>
  <si>
    <t>Ban chấm thi trắc nghiệm</t>
  </si>
  <si>
    <t>9.2</t>
  </si>
  <si>
    <t>Ban phúc khảo bài thi trắc nghiệm</t>
  </si>
  <si>
    <t>Hỗ trợ tổ trưởng, tổ phó các tổ chấm thi (ngoài tiền công chấm thi)</t>
  </si>
  <si>
    <t>Chấm bài thi  môn không chuyên (Số lượng bài thi mỗi cán bộ chấm thi phải hoàn thành trong một ngày theo quy định)</t>
  </si>
  <si>
    <t>Chấm bài thi môn không chuyên (Số lượng bài thi mỗi cán bộ/Giám khảo chấm thi phải hoàn thành trong một ngày theo quy định)</t>
  </si>
  <si>
    <t>Chấm bài thi môn không chuyên (Số lượng bài thi mỗi cán bộ chấm thi phải hoàn thành trong một ngày theo quy định)</t>
  </si>
  <si>
    <t>Thư ký Điểm thi, giám thị/ cán bộ coi thi, giám sát phòng thi, ủy viên kỹ thuật</t>
  </si>
  <si>
    <t>Bổ sung theo Điều 18 Thông tư 24/2025/TT-BGDĐT(Ban chấm phúc khảo gồm chấm bài thi trắc nghiệm, chấm bài thi tự luận)</t>
  </si>
  <si>
    <t>Bổ sung theo Điều 17 Thông tư 24/2025/TT-BGDĐT (Ban/Hội đồng Chấm thi gồm cả chấm bài thi tự luận và bài thi trắc nghiệm)</t>
  </si>
  <si>
    <t>Hội đồng/Ban Chấm thi  (bài thi tự luận, bài thi trắc nghiệm, bài thi nói, bài thi thực hành, bài thi tin học); Ban chấm thẩm định bài thi tự luận</t>
  </si>
  <si>
    <t>Điều chỉnh  theo Điều 18 Thông tư 24/2025/TT-BGDĐT(Ban phúc khảo gồm chấm bài thi trắc nghiệm, chấm bài thi tự luận) không còn Ban chấm thi trắc nghiệm</t>
  </si>
  <si>
    <t>Điều chỉnh  theo Điều 18 Thông tư 24/2025/TT-BGDĐT(Ban chấm thi  gồm chấm bài thi trắc nghiệm, chấm bài thi tự luận) không còn Ban chấm thi trắc nghiệm</t>
  </si>
  <si>
    <t>Điều chỉnh  theo Điều 18 Thông tư 24/2025/TT-BGDĐT(Ban phúc khảo gồm chấm bài thi trắc nghiệm, chấm bài thi tự luận) không còn Ban phúc khảo bài thi trắc nghiệm</t>
  </si>
  <si>
    <t xml:space="preserve">Bản so sánh dự thảo Nghị quyết thay thế Biểu số 02-Phụ lục 07 ban hành kèm theo Nghị quyết số 16/2021/NQ-HĐND ngày 08/12/2021 của HĐND Thành phố về việc quy định một số nội dung và mức chi thuộc thẩm quyền của HĐND thành phố Hà Nội và Biểu số 02và 05 -Phụ lục 01 ban hành kèm theo Nghị quyết số 03/2022/NQ-HĐND ngày 06/7/2022 của HĐND Thành phố quy định một số nội dung, mức chi thuộc thẩm quyền của HĐND Thành phố </t>
  </si>
  <si>
    <t>PHỤ LỤC SỐ 03</t>
  </si>
  <si>
    <t>Phụ lục số 03</t>
  </si>
  <si>
    <t>Như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</si>
</sst>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3"/>
      <name val="Times New Roman"/>
      <family val="1"/>
    </font>
    <font>
      <sz val="11"/>
      <name val="Times New Roman"/>
      <family val="1"/>
    </font>
    <font>
      <b/>
      <sz val="11"/>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hair">
        <color auto="1"/>
      </top>
      <bottom/>
      <diagonal/>
    </border>
    <border>
      <left style="thin">
        <color indexed="64"/>
      </left>
      <right style="thin">
        <color auto="1"/>
      </right>
      <top/>
      <bottom style="hair">
        <color auto="1"/>
      </bottom>
      <diagonal/>
    </border>
  </borders>
  <cellStyleXfs count="2">
    <xf numFmtId="0" fontId="0" fillId="0" borderId="0"/>
    <xf numFmtId="43" fontId="1" fillId="0" borderId="0" applyFont="0" applyFill="0" applyBorder="0" applyAlignment="0" applyProtection="0"/>
  </cellStyleXfs>
  <cellXfs count="219">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1" fontId="4" fillId="0" borderId="12" xfId="0" applyNumberFormat="1" applyFont="1" applyBorder="1" applyAlignment="1">
      <alignment horizontal="center" vertical="center" wrapText="1"/>
    </xf>
    <xf numFmtId="41" fontId="4" fillId="0" borderId="0" xfId="0" applyNumberFormat="1" applyFont="1" applyAlignment="1">
      <alignment horizontal="center" vertical="center"/>
    </xf>
    <xf numFmtId="41" fontId="20" fillId="0" borderId="17" xfId="0" applyNumberFormat="1" applyFont="1" applyBorder="1" applyAlignment="1">
      <alignment horizontal="left" vertical="center"/>
    </xf>
    <xf numFmtId="41" fontId="3" fillId="0" borderId="19" xfId="0" applyNumberFormat="1" applyFont="1" applyBorder="1" applyAlignment="1">
      <alignment vertical="center"/>
    </xf>
    <xf numFmtId="41" fontId="3" fillId="0" borderId="20" xfId="0" applyNumberFormat="1" applyFont="1" applyBorder="1" applyAlignment="1">
      <alignment vertical="center"/>
    </xf>
    <xf numFmtId="49" fontId="4" fillId="0" borderId="19" xfId="0" applyNumberFormat="1" applyFont="1" applyBorder="1" applyAlignment="1">
      <alignment horizontal="center" vertical="center"/>
    </xf>
    <xf numFmtId="41" fontId="4" fillId="0" borderId="19" xfId="0" applyNumberFormat="1" applyFont="1" applyBorder="1" applyAlignment="1">
      <alignment vertical="center"/>
    </xf>
    <xf numFmtId="0" fontId="10" fillId="0" borderId="19" xfId="0" applyFont="1" applyBorder="1" applyAlignment="1">
      <alignment vertical="center"/>
    </xf>
    <xf numFmtId="49" fontId="3" fillId="0" borderId="19" xfId="0" applyNumberFormat="1" applyFont="1" applyBorder="1" applyAlignment="1">
      <alignment horizontal="center" vertical="center"/>
    </xf>
    <xf numFmtId="0" fontId="3" fillId="0" borderId="19" xfId="0"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vertical="center" wrapText="1"/>
    </xf>
    <xf numFmtId="49" fontId="4" fillId="0" borderId="19"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0" fontId="3" fillId="0" borderId="19" xfId="0" applyFont="1" applyBorder="1" applyAlignment="1">
      <alignment horizontal="center" vertical="center" wrapText="1"/>
    </xf>
    <xf numFmtId="164" fontId="3" fillId="0" borderId="19" xfId="1" applyNumberFormat="1" applyFont="1" applyFill="1" applyBorder="1" applyAlignment="1">
      <alignment horizontal="center" vertical="center" wrapText="1"/>
    </xf>
    <xf numFmtId="41" fontId="3" fillId="0" borderId="1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 fontId="3" fillId="0" borderId="19" xfId="0" applyNumberFormat="1" applyFont="1" applyBorder="1" applyAlignment="1">
      <alignment horizontal="center" vertical="center" wrapText="1"/>
    </xf>
    <xf numFmtId="164" fontId="3" fillId="0" borderId="20" xfId="1" applyNumberFormat="1" applyFont="1" applyFill="1" applyBorder="1" applyAlignment="1">
      <alignment vertical="center"/>
    </xf>
    <xf numFmtId="41" fontId="3" fillId="0" borderId="20" xfId="0" applyNumberFormat="1" applyFont="1" applyBorder="1" applyAlignment="1">
      <alignment horizontal="center" vertical="center"/>
    </xf>
    <xf numFmtId="41" fontId="4" fillId="0" borderId="20" xfId="0" applyNumberFormat="1" applyFont="1" applyBorder="1" applyAlignment="1">
      <alignment vertical="center"/>
    </xf>
    <xf numFmtId="41" fontId="4" fillId="0" borderId="18" xfId="0" applyNumberFormat="1" applyFont="1" applyBorder="1" applyAlignment="1">
      <alignment horizontal="center" vertical="center" wrapText="1"/>
    </xf>
    <xf numFmtId="164" fontId="4" fillId="0" borderId="18" xfId="1" applyNumberFormat="1" applyFont="1" applyFill="1" applyBorder="1" applyAlignment="1">
      <alignment horizontal="center" vertical="center" wrapText="1"/>
    </xf>
    <xf numFmtId="41" fontId="4" fillId="0" borderId="18" xfId="0" applyNumberFormat="1" applyFont="1" applyBorder="1" applyAlignment="1">
      <alignment horizontal="left" vertical="center" wrapText="1"/>
    </xf>
    <xf numFmtId="164" fontId="4" fillId="0" borderId="19" xfId="1" applyNumberFormat="1" applyFont="1" applyFill="1" applyBorder="1" applyAlignment="1">
      <alignment horizontal="center" vertical="center" wrapText="1"/>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41" fontId="3" fillId="0" borderId="19" xfId="1" applyNumberFormat="1" applyFont="1" applyFill="1" applyBorder="1" applyAlignment="1">
      <alignment horizontal="righ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3" fillId="0" borderId="19" xfId="0" quotePrefix="1" applyNumberFormat="1" applyFont="1" applyBorder="1" applyAlignment="1">
      <alignment horizontal="center" vertical="center" wrapText="1"/>
    </xf>
    <xf numFmtId="49" fontId="3" fillId="0" borderId="19" xfId="0" applyNumberFormat="1" applyFont="1" applyBorder="1" applyAlignment="1">
      <alignment vertical="center"/>
    </xf>
    <xf numFmtId="49" fontId="3" fillId="0" borderId="19" xfId="0" applyNumberFormat="1" applyFont="1" applyBorder="1" applyAlignment="1">
      <alignment horizontal="justify" vertical="center"/>
    </xf>
    <xf numFmtId="49" fontId="3" fillId="0" borderId="19" xfId="0" applyNumberFormat="1" applyFont="1" applyBorder="1" applyAlignment="1">
      <alignment horizontal="left" wrapText="1"/>
    </xf>
    <xf numFmtId="49" fontId="3" fillId="0" borderId="19" xfId="0" quotePrefix="1" applyNumberFormat="1" applyFont="1" applyBorder="1" applyAlignment="1">
      <alignment horizontal="left" vertical="center" wrapText="1"/>
    </xf>
    <xf numFmtId="0" fontId="3" fillId="0" borderId="19" xfId="0" quotePrefix="1" applyFont="1" applyBorder="1" applyAlignment="1">
      <alignment vertical="center" wrapText="1"/>
    </xf>
    <xf numFmtId="41" fontId="3" fillId="0" borderId="19" xfId="0" applyNumberFormat="1" applyFont="1" applyBorder="1" applyAlignment="1">
      <alignment horizontal="left" vertical="center" wrapText="1"/>
    </xf>
    <xf numFmtId="41" fontId="3" fillId="0" borderId="19" xfId="0" quotePrefix="1" applyNumberFormat="1" applyFont="1" applyBorder="1" applyAlignment="1">
      <alignment horizontal="left" vertical="center" wrapText="1"/>
    </xf>
    <xf numFmtId="41" fontId="3" fillId="0" borderId="19" xfId="0" applyNumberFormat="1" applyFont="1" applyBorder="1" applyAlignment="1">
      <alignment vertical="center" wrapText="1"/>
    </xf>
    <xf numFmtId="0" fontId="22" fillId="0" borderId="0" xfId="0" applyFont="1"/>
    <xf numFmtId="0" fontId="23" fillId="0" borderId="0" xfId="0" applyFont="1" applyAlignment="1">
      <alignment vertical="center"/>
    </xf>
    <xf numFmtId="164" fontId="4" fillId="0" borderId="1" xfId="1"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164" fontId="3" fillId="0" borderId="0" xfId="1" applyNumberFormat="1" applyFont="1" applyFill="1" applyAlignment="1">
      <alignment vertical="center"/>
    </xf>
    <xf numFmtId="41" fontId="3" fillId="0" borderId="9" xfId="0" applyNumberFormat="1" applyFont="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2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0" borderId="19" xfId="0" quotePrefix="1" applyNumberFormat="1" applyFont="1" applyBorder="1" applyAlignment="1">
      <alignment horizontal="lef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horizontal="left" vertical="center" wrapText="1"/>
    </xf>
    <xf numFmtId="49" fontId="3" fillId="0" borderId="0" xfId="0" quotePrefix="1" applyNumberFormat="1" applyFont="1" applyAlignment="1">
      <alignment horizontal="left"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9" fontId="3" fillId="0" borderId="0" xfId="0" applyNumberFormat="1" applyFont="1" applyAlignment="1">
      <alignment horizontal="left" vertical="center" wrapText="1"/>
    </xf>
    <xf numFmtId="41" fontId="2" fillId="0" borderId="0" xfId="0" applyNumberFormat="1" applyFont="1" applyAlignment="1">
      <alignment horizontal="center" vertical="center"/>
    </xf>
    <xf numFmtId="41" fontId="6" fillId="0" borderId="0" xfId="0" applyNumberFormat="1" applyFont="1" applyAlignment="1">
      <alignment horizontal="center" vertical="center" wrapText="1"/>
    </xf>
    <xf numFmtId="41" fontId="2"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1">
    <dxf>
      <fill>
        <patternFill patternType="solid">
          <fgColor rgb="FFFFFFFF"/>
          <bgColor rgb="FF000000"/>
        </patternFill>
      </fill>
    </dxf>
  </dxfs>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86" t="s">
        <v>167</v>
      </c>
      <c r="B1" s="186"/>
      <c r="C1" s="186"/>
      <c r="D1" s="186"/>
    </row>
    <row r="2" spans="1:7" ht="16.5" x14ac:dyDescent="0.2">
      <c r="A2" s="187" t="s">
        <v>168</v>
      </c>
      <c r="B2" s="187"/>
      <c r="C2" s="187"/>
      <c r="D2" s="187"/>
    </row>
    <row r="3" spans="1:7" ht="30.75" customHeight="1" x14ac:dyDescent="0.2">
      <c r="A3" s="181" t="s">
        <v>215</v>
      </c>
      <c r="B3" s="181"/>
      <c r="C3" s="181"/>
      <c r="D3" s="181"/>
    </row>
    <row r="4" spans="1:7" ht="10.5" customHeight="1" x14ac:dyDescent="0.2"/>
    <row r="5" spans="1:7" ht="32.25" customHeight="1" x14ac:dyDescent="0.2">
      <c r="A5" s="195" t="s">
        <v>0</v>
      </c>
      <c r="B5" s="195" t="s">
        <v>2</v>
      </c>
      <c r="C5" s="195" t="s">
        <v>1</v>
      </c>
      <c r="D5" s="217" t="s">
        <v>204</v>
      </c>
    </row>
    <row r="6" spans="1:7" s="4" customFormat="1" x14ac:dyDescent="0.2">
      <c r="A6" s="195"/>
      <c r="B6" s="195"/>
      <c r="C6" s="195"/>
      <c r="D6" s="218"/>
    </row>
    <row r="7" spans="1:7" x14ac:dyDescent="0.2">
      <c r="A7" s="72"/>
      <c r="B7" s="20" t="s">
        <v>169</v>
      </c>
      <c r="C7" s="14"/>
      <c r="D7" s="33"/>
    </row>
    <row r="8" spans="1:7" x14ac:dyDescent="0.2">
      <c r="A8" s="71" t="s">
        <v>191</v>
      </c>
      <c r="B8" s="17" t="s">
        <v>47</v>
      </c>
      <c r="C8" s="18" t="s">
        <v>9</v>
      </c>
      <c r="D8" s="33" t="e">
        <f>PL03_TS10THPT_TTrUBNDTP!#REF!</f>
        <v>#REF!</v>
      </c>
    </row>
    <row r="9" spans="1:7" ht="15.75" customHeight="1" x14ac:dyDescent="0.2">
      <c r="A9" s="71" t="s">
        <v>192</v>
      </c>
      <c r="B9" s="17" t="s">
        <v>170</v>
      </c>
      <c r="C9" s="18" t="s">
        <v>9</v>
      </c>
      <c r="D9" s="33" t="e">
        <f>PL03_TS10THPT_TTrUBNDTP!#REF!</f>
        <v>#REF!</v>
      </c>
    </row>
    <row r="10" spans="1:7" x14ac:dyDescent="0.2">
      <c r="A10" s="71" t="s">
        <v>205</v>
      </c>
      <c r="B10" s="17" t="s">
        <v>142</v>
      </c>
      <c r="C10" s="18" t="s">
        <v>9</v>
      </c>
      <c r="D10" s="33" t="e">
        <f>PL03_TS10THPT_TTrUBNDTP!#REF!</f>
        <v>#REF!</v>
      </c>
    </row>
    <row r="11" spans="1:7" x14ac:dyDescent="0.2">
      <c r="A11" s="71" t="s">
        <v>206</v>
      </c>
      <c r="B11" s="17" t="s">
        <v>143</v>
      </c>
      <c r="C11" s="18" t="s">
        <v>9</v>
      </c>
      <c r="D11" s="33" t="e">
        <f>PL03_TS10THPT_TTrUBNDTP!#REF!</f>
        <v>#REF!</v>
      </c>
    </row>
    <row r="12" spans="1:7" x14ac:dyDescent="0.2">
      <c r="A12" s="71" t="s">
        <v>207</v>
      </c>
      <c r="B12" s="17" t="s">
        <v>56</v>
      </c>
      <c r="C12" s="18" t="s">
        <v>9</v>
      </c>
      <c r="D12" s="33" t="e">
        <f>PL03_TS10THPT_TTrUBNDTP!#REF!</f>
        <v>#REF!</v>
      </c>
    </row>
    <row r="13" spans="1:7" x14ac:dyDescent="0.2">
      <c r="A13" s="71" t="s">
        <v>208</v>
      </c>
      <c r="B13" s="17" t="s">
        <v>57</v>
      </c>
      <c r="C13" s="18" t="s">
        <v>9</v>
      </c>
      <c r="D13" s="33" t="e">
        <f>PL03_TS10THPT_TTrUBNDTP!#REF!</f>
        <v>#REF!</v>
      </c>
    </row>
    <row r="14" spans="1:7" x14ac:dyDescent="0.2">
      <c r="A14" s="22"/>
      <c r="B14" s="60"/>
      <c r="C14" s="69"/>
      <c r="D14" s="60"/>
    </row>
    <row r="15" spans="1:7" x14ac:dyDescent="0.2">
      <c r="A15" s="200" t="s">
        <v>90</v>
      </c>
      <c r="B15" s="200"/>
    </row>
    <row r="16" spans="1:7" ht="86.25" customHeight="1" x14ac:dyDescent="0.2">
      <c r="A16" s="206" t="s">
        <v>212</v>
      </c>
      <c r="B16" s="206"/>
      <c r="C16" s="206"/>
      <c r="D16" s="206"/>
      <c r="E16" s="97"/>
      <c r="F16" s="34"/>
      <c r="G16" s="34"/>
    </row>
    <row r="17" spans="1:5" ht="44.25" customHeight="1" x14ac:dyDescent="0.2">
      <c r="A17" s="194" t="s">
        <v>193</v>
      </c>
      <c r="B17" s="194"/>
      <c r="C17" s="194"/>
      <c r="D17" s="194"/>
      <c r="E17" s="88"/>
    </row>
    <row r="18" spans="1:5" ht="51" customHeight="1" x14ac:dyDescent="0.2">
      <c r="A18" s="194" t="s">
        <v>209</v>
      </c>
      <c r="B18" s="194"/>
      <c r="C18" s="194"/>
      <c r="D18" s="194"/>
      <c r="E18" s="88"/>
    </row>
    <row r="19" spans="1:5" x14ac:dyDescent="0.2">
      <c r="A19" s="194" t="s">
        <v>119</v>
      </c>
      <c r="B19" s="194"/>
      <c r="C19" s="194"/>
      <c r="D19" s="194"/>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61" t="s">
        <v>111</v>
      </c>
      <c r="B2" s="161"/>
      <c r="C2" s="161"/>
      <c r="D2" s="161"/>
      <c r="E2" s="161"/>
      <c r="F2" s="161"/>
      <c r="G2" s="161"/>
      <c r="H2" s="36"/>
      <c r="I2" s="36"/>
    </row>
    <row r="3" spans="1:9" s="41" customFormat="1" x14ac:dyDescent="0.3">
      <c r="A3" s="39"/>
      <c r="B3" s="162" t="s">
        <v>113</v>
      </c>
      <c r="C3" s="162"/>
      <c r="D3" s="162"/>
      <c r="E3" s="162"/>
      <c r="F3" s="162"/>
      <c r="G3" s="162"/>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62" t="s">
        <v>115</v>
      </c>
      <c r="C17" s="162"/>
      <c r="D17" s="162"/>
      <c r="E17" s="162"/>
      <c r="F17" s="162"/>
      <c r="G17" s="162"/>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9"/>
  <sheetViews>
    <sheetView zoomScaleNormal="100" workbookViewId="0">
      <selection activeCell="A4" sqref="A4:I4"/>
    </sheetView>
  </sheetViews>
  <sheetFormatPr defaultColWidth="9.140625" defaultRowHeight="18.75" x14ac:dyDescent="0.2"/>
  <cols>
    <col min="1" max="1" width="7" style="110" customWidth="1"/>
    <col min="2" max="2" width="22.28515625" style="105" customWidth="1"/>
    <col min="3" max="3" width="18.5703125" style="105" customWidth="1"/>
    <col min="4" max="4" width="12.28515625" style="105" customWidth="1"/>
    <col min="5" max="5" width="8.7109375" style="105" customWidth="1"/>
    <col min="6" max="6" width="34.42578125" style="105" customWidth="1"/>
    <col min="7" max="7" width="14.140625" style="105" customWidth="1"/>
    <col min="8" max="8" width="13.85546875" style="105" customWidth="1"/>
    <col min="9" max="9" width="49" style="105" customWidth="1"/>
    <col min="10" max="10" width="11.42578125" style="105" customWidth="1"/>
    <col min="11" max="11" width="11.7109375" style="105" customWidth="1"/>
    <col min="12" max="12" width="53.28515625" style="105" customWidth="1"/>
    <col min="13" max="16384" width="9.140625" style="105"/>
  </cols>
  <sheetData>
    <row r="1" spans="1:11" x14ac:dyDescent="0.25">
      <c r="A1" s="155" t="s">
        <v>237</v>
      </c>
    </row>
    <row r="2" spans="1:11" x14ac:dyDescent="0.2">
      <c r="A2" s="156" t="s">
        <v>238</v>
      </c>
    </row>
    <row r="3" spans="1:11" x14ac:dyDescent="0.2">
      <c r="A3" s="168" t="s">
        <v>393</v>
      </c>
      <c r="B3" s="168"/>
      <c r="C3" s="168"/>
      <c r="D3" s="168"/>
      <c r="E3" s="168"/>
      <c r="F3" s="168"/>
      <c r="G3" s="168"/>
      <c r="H3" s="168"/>
      <c r="I3" s="168"/>
    </row>
    <row r="4" spans="1:11" ht="71.25" customHeight="1" x14ac:dyDescent="0.2">
      <c r="A4" s="169" t="s">
        <v>392</v>
      </c>
      <c r="B4" s="169"/>
      <c r="C4" s="169"/>
      <c r="D4" s="169"/>
      <c r="E4" s="169"/>
      <c r="F4" s="169"/>
      <c r="G4" s="169"/>
      <c r="H4" s="169"/>
      <c r="I4" s="169"/>
      <c r="J4" s="106"/>
      <c r="K4" s="106"/>
    </row>
    <row r="6" spans="1:11" s="106" customFormat="1" ht="39" customHeight="1" x14ac:dyDescent="0.2">
      <c r="A6" s="174" t="s">
        <v>245</v>
      </c>
      <c r="B6" s="175"/>
      <c r="C6" s="175"/>
      <c r="D6" s="176"/>
      <c r="E6" s="171" t="s">
        <v>239</v>
      </c>
      <c r="F6" s="172"/>
      <c r="G6" s="172"/>
      <c r="H6" s="173"/>
      <c r="I6" s="170" t="s">
        <v>240</v>
      </c>
    </row>
    <row r="7" spans="1:11" s="106" customFormat="1" ht="40.5" customHeight="1" x14ac:dyDescent="0.2">
      <c r="A7" s="107" t="s">
        <v>232</v>
      </c>
      <c r="B7" s="108" t="s">
        <v>241</v>
      </c>
      <c r="C7" s="108" t="s">
        <v>1</v>
      </c>
      <c r="D7" s="109" t="s">
        <v>242</v>
      </c>
      <c r="E7" s="109" t="s">
        <v>232</v>
      </c>
      <c r="F7" s="108" t="s">
        <v>241</v>
      </c>
      <c r="G7" s="108" t="s">
        <v>1</v>
      </c>
      <c r="H7" s="109" t="s">
        <v>243</v>
      </c>
      <c r="I7" s="170"/>
    </row>
    <row r="8" spans="1:11" s="106" customFormat="1" ht="40.5" customHeight="1" x14ac:dyDescent="0.2">
      <c r="A8" s="135"/>
      <c r="B8" s="135"/>
      <c r="C8" s="135"/>
      <c r="D8" s="136"/>
      <c r="E8" s="135" t="s">
        <v>34</v>
      </c>
      <c r="F8" s="137" t="s">
        <v>350</v>
      </c>
      <c r="G8" s="135"/>
      <c r="H8" s="135"/>
      <c r="I8" s="135"/>
    </row>
    <row r="9" spans="1:11" ht="31.5" x14ac:dyDescent="0.2">
      <c r="A9" s="129">
        <v>1</v>
      </c>
      <c r="B9" s="130" t="s">
        <v>210</v>
      </c>
      <c r="C9" s="129"/>
      <c r="D9" s="138"/>
      <c r="E9" s="116">
        <v>1</v>
      </c>
      <c r="F9" s="139" t="s">
        <v>210</v>
      </c>
      <c r="G9" s="140"/>
      <c r="H9" s="141"/>
      <c r="I9" s="142"/>
    </row>
    <row r="10" spans="1:11" x14ac:dyDescent="0.2">
      <c r="A10" s="126" t="s">
        <v>246</v>
      </c>
      <c r="B10" s="120" t="s">
        <v>247</v>
      </c>
      <c r="C10" s="126" t="s">
        <v>9</v>
      </c>
      <c r="D10" s="127">
        <v>600000</v>
      </c>
      <c r="E10" s="119" t="s">
        <v>246</v>
      </c>
      <c r="F10" s="125" t="s">
        <v>247</v>
      </c>
      <c r="G10" s="122" t="s">
        <v>9</v>
      </c>
      <c r="H10" s="114">
        <f>ROUND((D10*1.537),-4)</f>
        <v>920000</v>
      </c>
      <c r="I10" s="177" t="s">
        <v>366</v>
      </c>
    </row>
    <row r="11" spans="1:11" x14ac:dyDescent="0.2">
      <c r="A11" s="126" t="s">
        <v>248</v>
      </c>
      <c r="B11" s="120" t="s">
        <v>249</v>
      </c>
      <c r="C11" s="126" t="s">
        <v>9</v>
      </c>
      <c r="D11" s="127">
        <v>540000</v>
      </c>
      <c r="E11" s="119" t="s">
        <v>248</v>
      </c>
      <c r="F11" s="125" t="s">
        <v>317</v>
      </c>
      <c r="G11" s="122" t="s">
        <v>9</v>
      </c>
      <c r="H11" s="114">
        <f>ROUND((D11*1.537),-4)</f>
        <v>830000</v>
      </c>
      <c r="I11" s="177"/>
    </row>
    <row r="12" spans="1:11" x14ac:dyDescent="0.2">
      <c r="A12" s="126" t="s">
        <v>250</v>
      </c>
      <c r="B12" s="120" t="s">
        <v>251</v>
      </c>
      <c r="C12" s="126" t="s">
        <v>9</v>
      </c>
      <c r="D12" s="143">
        <v>429000</v>
      </c>
      <c r="E12" s="119" t="s">
        <v>250</v>
      </c>
      <c r="F12" s="125" t="s">
        <v>318</v>
      </c>
      <c r="G12" s="122" t="s">
        <v>9</v>
      </c>
      <c r="H12" s="114">
        <f>ROUND((D12*1.537),-4)</f>
        <v>660000</v>
      </c>
      <c r="I12" s="177"/>
    </row>
    <row r="13" spans="1:11" x14ac:dyDescent="0.2">
      <c r="A13" s="126" t="s">
        <v>252</v>
      </c>
      <c r="B13" s="120" t="s">
        <v>236</v>
      </c>
      <c r="C13" s="126" t="s">
        <v>9</v>
      </c>
      <c r="D13" s="127">
        <v>228000</v>
      </c>
      <c r="E13" s="119" t="s">
        <v>252</v>
      </c>
      <c r="F13" s="125" t="s">
        <v>236</v>
      </c>
      <c r="G13" s="122" t="s">
        <v>9</v>
      </c>
      <c r="H13" s="114">
        <f>ROUND((D13*1.537),-4)</f>
        <v>350000</v>
      </c>
      <c r="I13" s="177"/>
    </row>
    <row r="14" spans="1:11" x14ac:dyDescent="0.2">
      <c r="A14" s="129">
        <v>2</v>
      </c>
      <c r="B14" s="130" t="s">
        <v>46</v>
      </c>
      <c r="C14" s="129"/>
      <c r="D14" s="138"/>
      <c r="E14" s="116">
        <v>2</v>
      </c>
      <c r="F14" s="139" t="s">
        <v>46</v>
      </c>
      <c r="G14" s="140"/>
      <c r="H14" s="117"/>
      <c r="I14" s="144" t="s">
        <v>367</v>
      </c>
    </row>
    <row r="15" spans="1:11" x14ac:dyDescent="0.2">
      <c r="A15" s="126" t="s">
        <v>246</v>
      </c>
      <c r="B15" s="120" t="s">
        <v>254</v>
      </c>
      <c r="C15" s="126" t="s">
        <v>9</v>
      </c>
      <c r="D15" s="127">
        <v>540000</v>
      </c>
      <c r="E15" s="119" t="s">
        <v>246</v>
      </c>
      <c r="F15" s="125" t="s">
        <v>254</v>
      </c>
      <c r="G15" s="122" t="s">
        <v>9</v>
      </c>
      <c r="H15" s="114">
        <f>ROUND((D15*1.537),-4)</f>
        <v>830000</v>
      </c>
      <c r="I15" s="118"/>
    </row>
    <row r="16" spans="1:11" x14ac:dyDescent="0.2">
      <c r="A16" s="126" t="s">
        <v>248</v>
      </c>
      <c r="B16" s="120" t="s">
        <v>255</v>
      </c>
      <c r="C16" s="126" t="s">
        <v>9</v>
      </c>
      <c r="D16" s="127">
        <v>514000</v>
      </c>
      <c r="E16" s="119" t="s">
        <v>248</v>
      </c>
      <c r="F16" s="125" t="s">
        <v>319</v>
      </c>
      <c r="G16" s="122" t="s">
        <v>9</v>
      </c>
      <c r="H16" s="114">
        <f t="shared" ref="H16:H21" si="0">ROUND((D16*1.537),-4)</f>
        <v>790000</v>
      </c>
      <c r="I16" s="144" t="s">
        <v>368</v>
      </c>
    </row>
    <row r="17" spans="1:9" x14ac:dyDescent="0.2">
      <c r="A17" s="126" t="s">
        <v>250</v>
      </c>
      <c r="B17" s="120" t="s">
        <v>222</v>
      </c>
      <c r="C17" s="126" t="s">
        <v>9</v>
      </c>
      <c r="D17" s="127">
        <v>429000</v>
      </c>
      <c r="E17" s="119" t="s">
        <v>250</v>
      </c>
      <c r="F17" s="125" t="s">
        <v>222</v>
      </c>
      <c r="G17" s="122" t="s">
        <v>9</v>
      </c>
      <c r="H17" s="114">
        <f t="shared" si="0"/>
        <v>660000</v>
      </c>
      <c r="I17" s="144" t="s">
        <v>368</v>
      </c>
    </row>
    <row r="18" spans="1:9" ht="31.5" x14ac:dyDescent="0.2">
      <c r="A18" s="129">
        <v>3</v>
      </c>
      <c r="B18" s="130" t="s">
        <v>58</v>
      </c>
      <c r="C18" s="129"/>
      <c r="D18" s="138"/>
      <c r="E18" s="116">
        <v>3</v>
      </c>
      <c r="F18" s="124" t="s">
        <v>58</v>
      </c>
      <c r="G18" s="140"/>
      <c r="H18" s="117"/>
      <c r="I18" s="144" t="s">
        <v>367</v>
      </c>
    </row>
    <row r="19" spans="1:9" x14ac:dyDescent="0.2">
      <c r="A19" s="126" t="s">
        <v>246</v>
      </c>
      <c r="B19" s="120" t="s">
        <v>247</v>
      </c>
      <c r="C19" s="126" t="s">
        <v>9</v>
      </c>
      <c r="D19" s="127">
        <v>514000</v>
      </c>
      <c r="E19" s="119" t="s">
        <v>246</v>
      </c>
      <c r="F19" s="125" t="s">
        <v>247</v>
      </c>
      <c r="G19" s="122" t="s">
        <v>9</v>
      </c>
      <c r="H19" s="114">
        <f t="shared" si="0"/>
        <v>790000</v>
      </c>
      <c r="I19" s="144" t="s">
        <v>368</v>
      </c>
    </row>
    <row r="20" spans="1:9" x14ac:dyDescent="0.2">
      <c r="A20" s="126" t="s">
        <v>248</v>
      </c>
      <c r="B20" s="120" t="s">
        <v>249</v>
      </c>
      <c r="C20" s="126" t="s">
        <v>9</v>
      </c>
      <c r="D20" s="127">
        <v>446000</v>
      </c>
      <c r="E20" s="119" t="s">
        <v>248</v>
      </c>
      <c r="F20" s="125" t="s">
        <v>317</v>
      </c>
      <c r="G20" s="122" t="s">
        <v>9</v>
      </c>
      <c r="H20" s="114">
        <f t="shared" si="0"/>
        <v>690000</v>
      </c>
      <c r="I20" s="144" t="s">
        <v>368</v>
      </c>
    </row>
    <row r="21" spans="1:9" x14ac:dyDescent="0.2">
      <c r="A21" s="126" t="s">
        <v>250</v>
      </c>
      <c r="B21" s="120" t="s">
        <v>256</v>
      </c>
      <c r="C21" s="126" t="s">
        <v>9</v>
      </c>
      <c r="D21" s="127">
        <v>360000</v>
      </c>
      <c r="E21" s="119" t="s">
        <v>250</v>
      </c>
      <c r="F21" s="125" t="s">
        <v>222</v>
      </c>
      <c r="G21" s="122" t="s">
        <v>9</v>
      </c>
      <c r="H21" s="114">
        <f t="shared" si="0"/>
        <v>550000</v>
      </c>
      <c r="I21" s="144" t="s">
        <v>368</v>
      </c>
    </row>
    <row r="22" spans="1:9" ht="47.25" x14ac:dyDescent="0.2">
      <c r="A22" s="129" t="s">
        <v>38</v>
      </c>
      <c r="B22" s="130" t="s">
        <v>80</v>
      </c>
      <c r="C22" s="129"/>
      <c r="D22" s="138"/>
      <c r="E22" s="129" t="s">
        <v>38</v>
      </c>
      <c r="F22" s="130" t="s">
        <v>80</v>
      </c>
      <c r="G22" s="114"/>
      <c r="H22" s="114"/>
      <c r="I22" s="145"/>
    </row>
    <row r="23" spans="1:9" ht="47.25" x14ac:dyDescent="0.2">
      <c r="A23" s="129">
        <v>1</v>
      </c>
      <c r="B23" s="130" t="s">
        <v>194</v>
      </c>
      <c r="C23" s="129"/>
      <c r="D23" s="138"/>
      <c r="E23" s="116" t="s">
        <v>191</v>
      </c>
      <c r="F23" s="124" t="s">
        <v>194</v>
      </c>
      <c r="G23" s="122"/>
      <c r="H23" s="114"/>
      <c r="I23" s="145"/>
    </row>
    <row r="24" spans="1:9" ht="78.75" x14ac:dyDescent="0.2">
      <c r="A24" s="126" t="s">
        <v>4</v>
      </c>
      <c r="B24" s="120" t="s">
        <v>281</v>
      </c>
      <c r="C24" s="126"/>
      <c r="D24" s="127"/>
      <c r="E24" s="144" t="s">
        <v>4</v>
      </c>
      <c r="F24" s="145" t="s">
        <v>177</v>
      </c>
      <c r="G24" s="122"/>
      <c r="H24" s="114"/>
      <c r="I24" s="145"/>
    </row>
    <row r="25" spans="1:9" ht="189" x14ac:dyDescent="0.2">
      <c r="A25" s="126" t="s">
        <v>246</v>
      </c>
      <c r="B25" s="120" t="s">
        <v>282</v>
      </c>
      <c r="C25" s="126" t="s">
        <v>9</v>
      </c>
      <c r="D25" s="127">
        <v>800000</v>
      </c>
      <c r="E25" s="146" t="s">
        <v>246</v>
      </c>
      <c r="F25" s="142" t="s">
        <v>320</v>
      </c>
      <c r="G25" s="122" t="s">
        <v>9</v>
      </c>
      <c r="H25" s="114">
        <f t="shared" ref="H25" si="1">ROUND((D25*1.537),-4)</f>
        <v>1230000</v>
      </c>
      <c r="I25" s="145" t="s">
        <v>369</v>
      </c>
    </row>
    <row r="26" spans="1:9" ht="67.5" customHeight="1" x14ac:dyDescent="0.2">
      <c r="A26" s="126" t="s">
        <v>248</v>
      </c>
      <c r="B26" s="120" t="s">
        <v>283</v>
      </c>
      <c r="C26" s="126" t="s">
        <v>9</v>
      </c>
      <c r="D26" s="127">
        <v>520000</v>
      </c>
      <c r="E26" s="146" t="s">
        <v>248</v>
      </c>
      <c r="F26" s="142" t="s">
        <v>283</v>
      </c>
      <c r="G26" s="122" t="s">
        <v>9</v>
      </c>
      <c r="H26" s="114">
        <f>ROUND((D26*1.537),-4)</f>
        <v>800000</v>
      </c>
      <c r="I26" s="145" t="s">
        <v>367</v>
      </c>
    </row>
    <row r="27" spans="1:9" ht="31.5" x14ac:dyDescent="0.2">
      <c r="A27" s="126" t="s">
        <v>6</v>
      </c>
      <c r="B27" s="120" t="s">
        <v>284</v>
      </c>
      <c r="C27" s="126" t="s">
        <v>179</v>
      </c>
      <c r="D27" s="127">
        <v>56000</v>
      </c>
      <c r="E27" s="144" t="s">
        <v>6</v>
      </c>
      <c r="F27" s="147" t="s">
        <v>178</v>
      </c>
      <c r="G27" s="122" t="s">
        <v>179</v>
      </c>
      <c r="H27" s="114">
        <f>D27</f>
        <v>56000</v>
      </c>
      <c r="I27" s="178" t="s">
        <v>370</v>
      </c>
    </row>
    <row r="28" spans="1:9" ht="47.25" x14ac:dyDescent="0.2">
      <c r="A28" s="126" t="s">
        <v>11</v>
      </c>
      <c r="B28" s="120" t="s">
        <v>186</v>
      </c>
      <c r="C28" s="126" t="s">
        <v>179</v>
      </c>
      <c r="D28" s="127">
        <v>48000</v>
      </c>
      <c r="E28" s="144" t="s">
        <v>11</v>
      </c>
      <c r="F28" s="125" t="s">
        <v>186</v>
      </c>
      <c r="G28" s="122" t="s">
        <v>179</v>
      </c>
      <c r="H28" s="114">
        <f>D28</f>
        <v>48000</v>
      </c>
      <c r="I28" s="178"/>
    </row>
    <row r="29" spans="1:9" ht="31.5" x14ac:dyDescent="0.2">
      <c r="A29" s="126" t="s">
        <v>285</v>
      </c>
      <c r="B29" s="120" t="s">
        <v>180</v>
      </c>
      <c r="C29" s="126" t="s">
        <v>179</v>
      </c>
      <c r="D29" s="127">
        <v>40000</v>
      </c>
      <c r="E29" s="144" t="s">
        <v>285</v>
      </c>
      <c r="F29" s="125" t="s">
        <v>180</v>
      </c>
      <c r="G29" s="122" t="s">
        <v>179</v>
      </c>
      <c r="H29" s="114">
        <f>D29</f>
        <v>40000</v>
      </c>
      <c r="I29" s="178"/>
    </row>
    <row r="30" spans="1:9" ht="47.25" x14ac:dyDescent="0.2">
      <c r="A30" s="126" t="s">
        <v>286</v>
      </c>
      <c r="B30" s="120" t="s">
        <v>187</v>
      </c>
      <c r="C30" s="126" t="s">
        <v>179</v>
      </c>
      <c r="D30" s="127">
        <v>28000</v>
      </c>
      <c r="E30" s="144" t="s">
        <v>286</v>
      </c>
      <c r="F30" s="148" t="s">
        <v>187</v>
      </c>
      <c r="G30" s="122" t="s">
        <v>179</v>
      </c>
      <c r="H30" s="114">
        <f>D30</f>
        <v>28000</v>
      </c>
      <c r="I30" s="178"/>
    </row>
    <row r="31" spans="1:9" ht="98.25" customHeight="1" x14ac:dyDescent="0.25">
      <c r="A31" s="126" t="s">
        <v>287</v>
      </c>
      <c r="B31" s="120" t="s">
        <v>181</v>
      </c>
      <c r="C31" s="126" t="s">
        <v>179</v>
      </c>
      <c r="D31" s="127">
        <v>8000</v>
      </c>
      <c r="E31" s="144" t="s">
        <v>287</v>
      </c>
      <c r="F31" s="149" t="s">
        <v>181</v>
      </c>
      <c r="G31" s="122" t="s">
        <v>179</v>
      </c>
      <c r="H31" s="114">
        <f>D31</f>
        <v>8000</v>
      </c>
      <c r="I31" s="178"/>
    </row>
    <row r="32" spans="1:9" ht="31.5" x14ac:dyDescent="0.2">
      <c r="A32" s="126" t="s">
        <v>288</v>
      </c>
      <c r="B32" s="120" t="s">
        <v>289</v>
      </c>
      <c r="C32" s="126"/>
      <c r="D32" s="127"/>
      <c r="E32" s="144" t="s">
        <v>288</v>
      </c>
      <c r="F32" s="150" t="s">
        <v>182</v>
      </c>
      <c r="G32" s="122"/>
      <c r="H32" s="114"/>
      <c r="I32" s="145"/>
    </row>
    <row r="33" spans="1:9" ht="47.25" x14ac:dyDescent="0.2">
      <c r="A33" s="126" t="s">
        <v>246</v>
      </c>
      <c r="B33" s="120" t="s">
        <v>282</v>
      </c>
      <c r="C33" s="126" t="s">
        <v>9</v>
      </c>
      <c r="D33" s="127">
        <v>800000</v>
      </c>
      <c r="E33" s="144" t="s">
        <v>246</v>
      </c>
      <c r="F33" s="142" t="s">
        <v>320</v>
      </c>
      <c r="G33" s="122" t="s">
        <v>9</v>
      </c>
      <c r="H33" s="114">
        <f t="shared" ref="H33" si="2">ROUND((D33*1.54),-4)</f>
        <v>1230000</v>
      </c>
      <c r="I33" s="145" t="s">
        <v>371</v>
      </c>
    </row>
    <row r="34" spans="1:9" x14ac:dyDescent="0.25">
      <c r="A34" s="126" t="s">
        <v>248</v>
      </c>
      <c r="B34" s="120" t="s">
        <v>283</v>
      </c>
      <c r="C34" s="126" t="s">
        <v>9</v>
      </c>
      <c r="D34" s="127">
        <v>520000</v>
      </c>
      <c r="E34" s="144" t="s">
        <v>248</v>
      </c>
      <c r="F34" s="149" t="s">
        <v>283</v>
      </c>
      <c r="G34" s="122" t="s">
        <v>9</v>
      </c>
      <c r="H34" s="114">
        <f>ROUND((D34*1.537),-4)</f>
        <v>800000</v>
      </c>
      <c r="I34" s="145" t="s">
        <v>367</v>
      </c>
    </row>
    <row r="35" spans="1:9" x14ac:dyDescent="0.2">
      <c r="A35" s="129">
        <v>2</v>
      </c>
      <c r="B35" s="130" t="s">
        <v>3</v>
      </c>
      <c r="C35" s="129"/>
      <c r="D35" s="138"/>
      <c r="E35" s="116" t="s">
        <v>192</v>
      </c>
      <c r="F35" s="139" t="s">
        <v>3</v>
      </c>
      <c r="G35" s="122"/>
      <c r="H35" s="114"/>
      <c r="I35" s="145"/>
    </row>
    <row r="36" spans="1:9" ht="78.75" x14ac:dyDescent="0.2">
      <c r="A36" s="126" t="s">
        <v>122</v>
      </c>
      <c r="B36" s="120" t="s">
        <v>290</v>
      </c>
      <c r="C36" s="126"/>
      <c r="D36" s="127"/>
      <c r="E36" s="119" t="s">
        <v>315</v>
      </c>
      <c r="F36" s="120" t="s">
        <v>290</v>
      </c>
      <c r="G36" s="122"/>
      <c r="H36" s="114"/>
      <c r="I36" s="145"/>
    </row>
    <row r="37" spans="1:9" x14ac:dyDescent="0.2">
      <c r="A37" s="126" t="s">
        <v>246</v>
      </c>
      <c r="B37" s="120" t="s">
        <v>291</v>
      </c>
      <c r="C37" s="126" t="s">
        <v>9</v>
      </c>
      <c r="D37" s="127">
        <v>600000</v>
      </c>
      <c r="E37" s="119" t="s">
        <v>246</v>
      </c>
      <c r="F37" s="151" t="s">
        <v>321</v>
      </c>
      <c r="G37" s="122" t="s">
        <v>9</v>
      </c>
      <c r="H37" s="114">
        <f>ROUND((D37*1.537),-4)</f>
        <v>920000</v>
      </c>
      <c r="I37" s="145" t="s">
        <v>367</v>
      </c>
    </row>
    <row r="38" spans="1:9" x14ac:dyDescent="0.2">
      <c r="A38" s="126" t="s">
        <v>248</v>
      </c>
      <c r="B38" s="120" t="s">
        <v>283</v>
      </c>
      <c r="C38" s="126" t="s">
        <v>9</v>
      </c>
      <c r="D38" s="127">
        <v>394000</v>
      </c>
      <c r="E38" s="119" t="s">
        <v>248</v>
      </c>
      <c r="F38" s="151" t="s">
        <v>322</v>
      </c>
      <c r="G38" s="122" t="s">
        <v>9</v>
      </c>
      <c r="H38" s="114">
        <f>ROUND((D38*1.537),-4)</f>
        <v>610000</v>
      </c>
      <c r="I38" s="145" t="s">
        <v>367</v>
      </c>
    </row>
    <row r="39" spans="1:9" x14ac:dyDescent="0.2">
      <c r="A39" s="126" t="s">
        <v>123</v>
      </c>
      <c r="B39" s="120" t="s">
        <v>292</v>
      </c>
      <c r="C39" s="126"/>
      <c r="D39" s="127"/>
      <c r="E39" s="119" t="s">
        <v>123</v>
      </c>
      <c r="F39" s="152" t="s">
        <v>33</v>
      </c>
      <c r="G39" s="122"/>
      <c r="H39" s="114"/>
      <c r="I39" s="145"/>
    </row>
    <row r="40" spans="1:9" ht="47.25" x14ac:dyDescent="0.2">
      <c r="A40" s="126"/>
      <c r="B40" s="120" t="s">
        <v>293</v>
      </c>
      <c r="C40" s="126" t="s">
        <v>5</v>
      </c>
      <c r="D40" s="127">
        <v>480000</v>
      </c>
      <c r="E40" s="119"/>
      <c r="F40" s="153" t="s">
        <v>323</v>
      </c>
      <c r="G40" s="122" t="s">
        <v>5</v>
      </c>
      <c r="H40" s="127">
        <v>480000</v>
      </c>
      <c r="I40" s="145" t="s">
        <v>372</v>
      </c>
    </row>
    <row r="41" spans="1:9" ht="63" x14ac:dyDescent="0.2">
      <c r="A41" s="126" t="s">
        <v>125</v>
      </c>
      <c r="B41" s="120" t="s">
        <v>294</v>
      </c>
      <c r="C41" s="126"/>
      <c r="D41" s="127"/>
      <c r="E41" s="119" t="s">
        <v>125</v>
      </c>
      <c r="F41" s="152" t="s">
        <v>166</v>
      </c>
      <c r="G41" s="122"/>
      <c r="H41" s="114"/>
      <c r="I41" s="145"/>
    </row>
    <row r="42" spans="1:9" ht="33" customHeight="1" x14ac:dyDescent="0.2">
      <c r="A42" s="126" t="s">
        <v>246</v>
      </c>
      <c r="B42" s="120" t="s">
        <v>295</v>
      </c>
      <c r="C42" s="126" t="s">
        <v>9</v>
      </c>
      <c r="D42" s="127">
        <v>800000</v>
      </c>
      <c r="E42" s="119" t="s">
        <v>246</v>
      </c>
      <c r="F42" s="153" t="s">
        <v>295</v>
      </c>
      <c r="G42" s="122" t="s">
        <v>9</v>
      </c>
      <c r="H42" s="114">
        <f t="shared" ref="H42:H43" si="3">ROUND((D42*1.54),-4)</f>
        <v>1230000</v>
      </c>
      <c r="I42" s="179" t="s">
        <v>371</v>
      </c>
    </row>
    <row r="43" spans="1:9" x14ac:dyDescent="0.2">
      <c r="A43" s="126" t="s">
        <v>248</v>
      </c>
      <c r="B43" s="120" t="s">
        <v>296</v>
      </c>
      <c r="C43" s="126" t="s">
        <v>9</v>
      </c>
      <c r="D43" s="127">
        <v>800000</v>
      </c>
      <c r="E43" s="119" t="s">
        <v>248</v>
      </c>
      <c r="F43" s="153" t="s">
        <v>296</v>
      </c>
      <c r="G43" s="122" t="s">
        <v>9</v>
      </c>
      <c r="H43" s="114">
        <f t="shared" si="3"/>
        <v>1230000</v>
      </c>
      <c r="I43" s="179"/>
    </row>
    <row r="44" spans="1:9" ht="31.5" x14ac:dyDescent="0.2">
      <c r="A44" s="126" t="s">
        <v>128</v>
      </c>
      <c r="B44" s="120" t="s">
        <v>297</v>
      </c>
      <c r="C44" s="126"/>
      <c r="D44" s="127"/>
      <c r="E44" s="119" t="s">
        <v>128</v>
      </c>
      <c r="F44" s="152" t="s">
        <v>159</v>
      </c>
      <c r="G44" s="122"/>
      <c r="H44" s="114"/>
      <c r="I44" s="145"/>
    </row>
    <row r="45" spans="1:9" ht="47.25" x14ac:dyDescent="0.2">
      <c r="A45" s="126" t="s">
        <v>246</v>
      </c>
      <c r="B45" s="120" t="s">
        <v>298</v>
      </c>
      <c r="C45" s="126" t="s">
        <v>9</v>
      </c>
      <c r="D45" s="127">
        <v>600000</v>
      </c>
      <c r="E45" s="119" t="s">
        <v>246</v>
      </c>
      <c r="F45" s="125" t="s">
        <v>298</v>
      </c>
      <c r="G45" s="122" t="s">
        <v>9</v>
      </c>
      <c r="H45" s="114">
        <f>ROUND((D45*1.537),-4)</f>
        <v>920000</v>
      </c>
      <c r="I45" s="145" t="s">
        <v>367</v>
      </c>
    </row>
    <row r="46" spans="1:9" ht="47.25" x14ac:dyDescent="0.2">
      <c r="A46" s="126" t="s">
        <v>248</v>
      </c>
      <c r="B46" s="120" t="s">
        <v>299</v>
      </c>
      <c r="C46" s="126" t="s">
        <v>9</v>
      </c>
      <c r="D46" s="127">
        <v>480000</v>
      </c>
      <c r="E46" s="119" t="s">
        <v>248</v>
      </c>
      <c r="F46" s="125" t="s">
        <v>324</v>
      </c>
      <c r="G46" s="122" t="s">
        <v>9</v>
      </c>
      <c r="H46" s="114">
        <f t="shared" ref="H46:H61" si="4">ROUND((D46*1.537),-4)</f>
        <v>740000</v>
      </c>
      <c r="I46" s="145" t="s">
        <v>367</v>
      </c>
    </row>
    <row r="47" spans="1:9" ht="47.25" x14ac:dyDescent="0.2">
      <c r="A47" s="126" t="s">
        <v>250</v>
      </c>
      <c r="B47" s="120" t="s">
        <v>300</v>
      </c>
      <c r="C47" s="126" t="s">
        <v>9</v>
      </c>
      <c r="D47" s="127">
        <v>394000</v>
      </c>
      <c r="E47" s="119" t="s">
        <v>250</v>
      </c>
      <c r="F47" s="125" t="s">
        <v>325</v>
      </c>
      <c r="G47" s="122" t="s">
        <v>9</v>
      </c>
      <c r="H47" s="114">
        <f t="shared" si="4"/>
        <v>610000</v>
      </c>
      <c r="I47" s="145" t="s">
        <v>367</v>
      </c>
    </row>
    <row r="48" spans="1:9" ht="31.5" x14ac:dyDescent="0.2">
      <c r="A48" s="126" t="s">
        <v>252</v>
      </c>
      <c r="B48" s="120" t="s">
        <v>301</v>
      </c>
      <c r="C48" s="126" t="s">
        <v>9</v>
      </c>
      <c r="D48" s="127">
        <v>197000</v>
      </c>
      <c r="E48" s="119" t="s">
        <v>252</v>
      </c>
      <c r="F48" s="125" t="s">
        <v>326</v>
      </c>
      <c r="G48" s="122" t="s">
        <v>9</v>
      </c>
      <c r="H48" s="114">
        <f t="shared" si="4"/>
        <v>300000</v>
      </c>
      <c r="I48" s="145" t="s">
        <v>367</v>
      </c>
    </row>
    <row r="49" spans="1:9" x14ac:dyDescent="0.2">
      <c r="A49" s="129">
        <v>3</v>
      </c>
      <c r="B49" s="130" t="s">
        <v>257</v>
      </c>
      <c r="C49" s="129"/>
      <c r="D49" s="138"/>
      <c r="E49" s="116" t="s">
        <v>205</v>
      </c>
      <c r="F49" s="139" t="s">
        <v>52</v>
      </c>
      <c r="G49" s="122"/>
      <c r="H49" s="114"/>
      <c r="I49" s="145"/>
    </row>
    <row r="50" spans="1:9" ht="31.5" x14ac:dyDescent="0.2">
      <c r="A50" s="126" t="s">
        <v>246</v>
      </c>
      <c r="B50" s="120" t="s">
        <v>258</v>
      </c>
      <c r="C50" s="126" t="s">
        <v>9</v>
      </c>
      <c r="D50" s="127">
        <v>514000</v>
      </c>
      <c r="E50" s="119" t="s">
        <v>246</v>
      </c>
      <c r="F50" s="125" t="s">
        <v>258</v>
      </c>
      <c r="G50" s="122" t="s">
        <v>9</v>
      </c>
      <c r="H50" s="114">
        <f t="shared" si="4"/>
        <v>790000</v>
      </c>
      <c r="I50" s="145" t="s">
        <v>367</v>
      </c>
    </row>
    <row r="51" spans="1:9" ht="31.5" x14ac:dyDescent="0.2">
      <c r="A51" s="126" t="s">
        <v>248</v>
      </c>
      <c r="B51" s="120" t="s">
        <v>259</v>
      </c>
      <c r="C51" s="126" t="s">
        <v>9</v>
      </c>
      <c r="D51" s="127">
        <v>429000</v>
      </c>
      <c r="E51" s="119" t="s">
        <v>248</v>
      </c>
      <c r="F51" s="125" t="s">
        <v>327</v>
      </c>
      <c r="G51" s="122" t="s">
        <v>9</v>
      </c>
      <c r="H51" s="114">
        <f t="shared" si="4"/>
        <v>660000</v>
      </c>
      <c r="I51" s="145" t="s">
        <v>367</v>
      </c>
    </row>
    <row r="52" spans="1:9" ht="31.5" x14ac:dyDescent="0.2">
      <c r="A52" s="126" t="s">
        <v>250</v>
      </c>
      <c r="B52" s="120" t="s">
        <v>260</v>
      </c>
      <c r="C52" s="126" t="s">
        <v>9</v>
      </c>
      <c r="D52" s="127">
        <v>360000</v>
      </c>
      <c r="E52" s="119" t="s">
        <v>250</v>
      </c>
      <c r="F52" s="125" t="s">
        <v>328</v>
      </c>
      <c r="G52" s="122" t="s">
        <v>9</v>
      </c>
      <c r="H52" s="114">
        <f t="shared" si="4"/>
        <v>550000</v>
      </c>
      <c r="I52" s="145" t="s">
        <v>367</v>
      </c>
    </row>
    <row r="53" spans="1:9" ht="47.25" x14ac:dyDescent="0.2">
      <c r="A53" s="126" t="s">
        <v>252</v>
      </c>
      <c r="B53" s="120" t="s">
        <v>261</v>
      </c>
      <c r="C53" s="126" t="s">
        <v>9</v>
      </c>
      <c r="D53" s="127">
        <v>360000</v>
      </c>
      <c r="E53" s="119" t="s">
        <v>252</v>
      </c>
      <c r="F53" s="125" t="s">
        <v>329</v>
      </c>
      <c r="G53" s="122" t="s">
        <v>9</v>
      </c>
      <c r="H53" s="114">
        <f t="shared" si="4"/>
        <v>550000</v>
      </c>
      <c r="I53" s="145" t="s">
        <v>367</v>
      </c>
    </row>
    <row r="54" spans="1:9" ht="47.25" x14ac:dyDescent="0.2">
      <c r="A54" s="126" t="s">
        <v>262</v>
      </c>
      <c r="B54" s="120" t="s">
        <v>263</v>
      </c>
      <c r="C54" s="126" t="s">
        <v>9</v>
      </c>
      <c r="D54" s="127">
        <v>197000</v>
      </c>
      <c r="E54" s="119" t="s">
        <v>373</v>
      </c>
      <c r="F54" s="125" t="s">
        <v>330</v>
      </c>
      <c r="G54" s="122" t="s">
        <v>9</v>
      </c>
      <c r="H54" s="114">
        <f t="shared" si="4"/>
        <v>300000</v>
      </c>
      <c r="I54" s="145" t="s">
        <v>367</v>
      </c>
    </row>
    <row r="55" spans="1:9" ht="31.5" x14ac:dyDescent="0.2">
      <c r="A55" s="129">
        <v>4</v>
      </c>
      <c r="B55" s="130" t="s">
        <v>50</v>
      </c>
      <c r="C55" s="129"/>
      <c r="D55" s="138"/>
      <c r="E55" s="116" t="s">
        <v>206</v>
      </c>
      <c r="F55" s="139" t="s">
        <v>50</v>
      </c>
      <c r="G55" s="122"/>
      <c r="H55" s="114"/>
      <c r="I55" s="145"/>
    </row>
    <row r="56" spans="1:9" x14ac:dyDescent="0.2">
      <c r="A56" s="126" t="s">
        <v>246</v>
      </c>
      <c r="B56" s="120" t="s">
        <v>247</v>
      </c>
      <c r="C56" s="126" t="s">
        <v>9</v>
      </c>
      <c r="D56" s="127">
        <v>514000</v>
      </c>
      <c r="E56" s="119" t="s">
        <v>246</v>
      </c>
      <c r="F56" s="125" t="s">
        <v>247</v>
      </c>
      <c r="G56" s="122" t="s">
        <v>9</v>
      </c>
      <c r="H56" s="114">
        <f t="shared" si="4"/>
        <v>790000</v>
      </c>
      <c r="I56" s="145" t="s">
        <v>367</v>
      </c>
    </row>
    <row r="57" spans="1:9" x14ac:dyDescent="0.2">
      <c r="A57" s="126" t="s">
        <v>248</v>
      </c>
      <c r="B57" s="120" t="s">
        <v>256</v>
      </c>
      <c r="C57" s="126" t="s">
        <v>9</v>
      </c>
      <c r="D57" s="127">
        <v>360000</v>
      </c>
      <c r="E57" s="119" t="s">
        <v>248</v>
      </c>
      <c r="F57" s="125" t="s">
        <v>222</v>
      </c>
      <c r="G57" s="122" t="s">
        <v>9</v>
      </c>
      <c r="H57" s="114">
        <f t="shared" si="4"/>
        <v>550000</v>
      </c>
      <c r="I57" s="145" t="s">
        <v>367</v>
      </c>
    </row>
    <row r="58" spans="1:9" x14ac:dyDescent="0.2">
      <c r="A58" s="126" t="s">
        <v>250</v>
      </c>
      <c r="B58" s="120" t="s">
        <v>264</v>
      </c>
      <c r="C58" s="126" t="s">
        <v>9</v>
      </c>
      <c r="D58" s="127">
        <v>197000</v>
      </c>
      <c r="E58" s="119" t="s">
        <v>250</v>
      </c>
      <c r="F58" s="120" t="s">
        <v>264</v>
      </c>
      <c r="G58" s="122" t="s">
        <v>9</v>
      </c>
      <c r="H58" s="114">
        <f t="shared" si="4"/>
        <v>300000</v>
      </c>
      <c r="I58" s="145" t="s">
        <v>367</v>
      </c>
    </row>
    <row r="59" spans="1:9" x14ac:dyDescent="0.2">
      <c r="A59" s="129">
        <v>5</v>
      </c>
      <c r="B59" s="130" t="s">
        <v>55</v>
      </c>
      <c r="C59" s="129"/>
      <c r="D59" s="138"/>
      <c r="E59" s="116" t="s">
        <v>207</v>
      </c>
      <c r="F59" s="124" t="s">
        <v>55</v>
      </c>
      <c r="G59" s="122"/>
      <c r="H59" s="114"/>
      <c r="I59" s="145"/>
    </row>
    <row r="60" spans="1:9" x14ac:dyDescent="0.2">
      <c r="A60" s="126" t="s">
        <v>246</v>
      </c>
      <c r="B60" s="120" t="s">
        <v>247</v>
      </c>
      <c r="C60" s="126" t="s">
        <v>9</v>
      </c>
      <c r="D60" s="127">
        <v>480000</v>
      </c>
      <c r="E60" s="119" t="s">
        <v>246</v>
      </c>
      <c r="F60" s="150" t="s">
        <v>247</v>
      </c>
      <c r="G60" s="122" t="s">
        <v>9</v>
      </c>
      <c r="H60" s="114">
        <f t="shared" si="4"/>
        <v>740000</v>
      </c>
      <c r="I60" s="145" t="s">
        <v>367</v>
      </c>
    </row>
    <row r="61" spans="1:9" x14ac:dyDescent="0.2">
      <c r="A61" s="126" t="s">
        <v>248</v>
      </c>
      <c r="B61" s="120" t="s">
        <v>249</v>
      </c>
      <c r="C61" s="126" t="s">
        <v>9</v>
      </c>
      <c r="D61" s="127">
        <v>463000</v>
      </c>
      <c r="E61" s="119" t="s">
        <v>248</v>
      </c>
      <c r="F61" s="150" t="s">
        <v>317</v>
      </c>
      <c r="G61" s="122" t="s">
        <v>9</v>
      </c>
      <c r="H61" s="114">
        <f t="shared" si="4"/>
        <v>710000</v>
      </c>
      <c r="I61" s="145" t="s">
        <v>367</v>
      </c>
    </row>
    <row r="62" spans="1:9" ht="31.5" x14ac:dyDescent="0.2">
      <c r="E62" s="119" t="s">
        <v>250</v>
      </c>
      <c r="F62" s="125" t="s">
        <v>318</v>
      </c>
      <c r="G62" s="122" t="s">
        <v>9</v>
      </c>
      <c r="H62" s="114">
        <f>H57</f>
        <v>550000</v>
      </c>
      <c r="I62" s="145" t="s">
        <v>374</v>
      </c>
    </row>
    <row r="63" spans="1:9" ht="33" customHeight="1" x14ac:dyDescent="0.2">
      <c r="A63" s="126" t="s">
        <v>250</v>
      </c>
      <c r="B63" s="120" t="s">
        <v>265</v>
      </c>
      <c r="C63" s="126" t="s">
        <v>9</v>
      </c>
      <c r="D63" s="127">
        <v>446000</v>
      </c>
      <c r="E63" s="119" t="s">
        <v>252</v>
      </c>
      <c r="F63" s="125" t="s">
        <v>331</v>
      </c>
      <c r="G63" s="122" t="s">
        <v>9</v>
      </c>
      <c r="H63" s="114">
        <f>ROUND((D63*1.537),-4)</f>
        <v>690000</v>
      </c>
      <c r="I63" s="167" t="s">
        <v>365</v>
      </c>
    </row>
    <row r="64" spans="1:9" ht="31.5" x14ac:dyDescent="0.2">
      <c r="A64" s="126" t="s">
        <v>252</v>
      </c>
      <c r="B64" s="120" t="s">
        <v>266</v>
      </c>
      <c r="C64" s="126" t="s">
        <v>9</v>
      </c>
      <c r="D64" s="127">
        <v>429000</v>
      </c>
      <c r="E64" s="119" t="s">
        <v>373</v>
      </c>
      <c r="F64" s="125" t="s">
        <v>332</v>
      </c>
      <c r="G64" s="122" t="s">
        <v>9</v>
      </c>
      <c r="H64" s="114">
        <f>ROUND((D64*1.537),-4)</f>
        <v>660000</v>
      </c>
      <c r="I64" s="167"/>
    </row>
    <row r="65" spans="1:9" ht="47.25" x14ac:dyDescent="0.2">
      <c r="A65" s="126" t="s">
        <v>262</v>
      </c>
      <c r="B65" s="120" t="s">
        <v>267</v>
      </c>
      <c r="C65" s="126" t="s">
        <v>9</v>
      </c>
      <c r="D65" s="127">
        <v>360000</v>
      </c>
      <c r="E65" s="119" t="s">
        <v>262</v>
      </c>
      <c r="F65" s="125" t="s">
        <v>385</v>
      </c>
      <c r="G65" s="122" t="s">
        <v>9</v>
      </c>
      <c r="H65" s="114">
        <f>ROUND((D65*1.537),-4)</f>
        <v>550000</v>
      </c>
      <c r="I65" s="123" t="s">
        <v>364</v>
      </c>
    </row>
    <row r="66" spans="1:9" ht="31.5" x14ac:dyDescent="0.2">
      <c r="A66" s="126" t="s">
        <v>268</v>
      </c>
      <c r="B66" s="120" t="s">
        <v>269</v>
      </c>
      <c r="C66" s="126" t="s">
        <v>9</v>
      </c>
      <c r="D66" s="127">
        <v>197000</v>
      </c>
      <c r="E66" s="119" t="s">
        <v>268</v>
      </c>
      <c r="F66" s="125" t="s">
        <v>335</v>
      </c>
      <c r="G66" s="122" t="s">
        <v>9</v>
      </c>
      <c r="H66" s="114">
        <f>ROUND((D66*1.537),-4)</f>
        <v>300000</v>
      </c>
      <c r="I66" s="145" t="s">
        <v>367</v>
      </c>
    </row>
    <row r="67" spans="1:9" ht="31.5" x14ac:dyDescent="0.2">
      <c r="A67" s="129">
        <v>6</v>
      </c>
      <c r="B67" s="130" t="s">
        <v>144</v>
      </c>
      <c r="C67" s="129"/>
      <c r="D67" s="138"/>
      <c r="E67" s="116" t="s">
        <v>208</v>
      </c>
      <c r="F67" s="124" t="s">
        <v>144</v>
      </c>
      <c r="G67" s="122"/>
      <c r="H67" s="114"/>
      <c r="I67" s="145"/>
    </row>
    <row r="68" spans="1:9" ht="31.5" x14ac:dyDescent="0.2">
      <c r="A68" s="126" t="s">
        <v>246</v>
      </c>
      <c r="B68" s="120" t="s">
        <v>258</v>
      </c>
      <c r="C68" s="126" t="s">
        <v>9</v>
      </c>
      <c r="D68" s="127">
        <v>514000</v>
      </c>
      <c r="E68" s="119" t="s">
        <v>246</v>
      </c>
      <c r="F68" s="125" t="s">
        <v>258</v>
      </c>
      <c r="G68" s="122" t="s">
        <v>9</v>
      </c>
      <c r="H68" s="114">
        <f>ROUND((D68*1.537),-4)</f>
        <v>790000</v>
      </c>
      <c r="I68" s="145" t="s">
        <v>367</v>
      </c>
    </row>
    <row r="69" spans="1:9" ht="31.5" x14ac:dyDescent="0.2">
      <c r="A69" s="126" t="s">
        <v>248</v>
      </c>
      <c r="B69" s="120" t="s">
        <v>259</v>
      </c>
      <c r="C69" s="126" t="s">
        <v>9</v>
      </c>
      <c r="D69" s="127">
        <v>429000</v>
      </c>
      <c r="E69" s="119" t="s">
        <v>248</v>
      </c>
      <c r="F69" s="125" t="s">
        <v>327</v>
      </c>
      <c r="G69" s="122" t="s">
        <v>9</v>
      </c>
      <c r="H69" s="114">
        <f t="shared" ref="H69:H72" si="5">ROUND((D69*1.537),-4)</f>
        <v>660000</v>
      </c>
      <c r="I69" s="145" t="s">
        <v>367</v>
      </c>
    </row>
    <row r="70" spans="1:9" ht="31.5" x14ac:dyDescent="0.2">
      <c r="A70" s="126" t="s">
        <v>250</v>
      </c>
      <c r="B70" s="120" t="s">
        <v>260</v>
      </c>
      <c r="C70" s="126" t="s">
        <v>9</v>
      </c>
      <c r="D70" s="127">
        <v>360000</v>
      </c>
      <c r="E70" s="119" t="s">
        <v>250</v>
      </c>
      <c r="F70" s="125" t="s">
        <v>336</v>
      </c>
      <c r="G70" s="122" t="s">
        <v>9</v>
      </c>
      <c r="H70" s="114">
        <f t="shared" si="5"/>
        <v>550000</v>
      </c>
      <c r="I70" s="145" t="s">
        <v>367</v>
      </c>
    </row>
    <row r="71" spans="1:9" ht="47.25" x14ac:dyDescent="0.2">
      <c r="A71" s="126" t="s">
        <v>252</v>
      </c>
      <c r="B71" s="120" t="s">
        <v>270</v>
      </c>
      <c r="C71" s="126" t="s">
        <v>9</v>
      </c>
      <c r="D71" s="127">
        <v>360000</v>
      </c>
      <c r="E71" s="119" t="s">
        <v>252</v>
      </c>
      <c r="F71" s="125" t="s">
        <v>337</v>
      </c>
      <c r="G71" s="122" t="s">
        <v>9</v>
      </c>
      <c r="H71" s="114">
        <f t="shared" si="5"/>
        <v>550000</v>
      </c>
      <c r="I71" s="145" t="s">
        <v>367</v>
      </c>
    </row>
    <row r="72" spans="1:9" ht="33" x14ac:dyDescent="0.2">
      <c r="A72" s="126" t="s">
        <v>262</v>
      </c>
      <c r="B72" s="120" t="s">
        <v>271</v>
      </c>
      <c r="C72" s="126" t="s">
        <v>9</v>
      </c>
      <c r="D72" s="127">
        <v>197000</v>
      </c>
      <c r="E72" s="119" t="s">
        <v>373</v>
      </c>
      <c r="F72" s="125" t="s">
        <v>338</v>
      </c>
      <c r="G72" s="122" t="s">
        <v>9</v>
      </c>
      <c r="H72" s="114">
        <f t="shared" si="5"/>
        <v>300000</v>
      </c>
      <c r="I72" s="123" t="s">
        <v>364</v>
      </c>
    </row>
    <row r="73" spans="1:9" ht="47.25" x14ac:dyDescent="0.2">
      <c r="A73" s="129">
        <v>7</v>
      </c>
      <c r="B73" s="130" t="s">
        <v>302</v>
      </c>
      <c r="C73" s="129"/>
      <c r="D73" s="138"/>
      <c r="E73" s="116" t="s">
        <v>216</v>
      </c>
      <c r="F73" s="124" t="s">
        <v>347</v>
      </c>
      <c r="G73" s="122"/>
      <c r="H73" s="114"/>
      <c r="I73" s="145" t="s">
        <v>387</v>
      </c>
    </row>
    <row r="74" spans="1:9" ht="33" x14ac:dyDescent="0.2">
      <c r="A74" s="126" t="s">
        <v>246</v>
      </c>
      <c r="B74" s="120" t="s">
        <v>247</v>
      </c>
      <c r="C74" s="126" t="s">
        <v>9</v>
      </c>
      <c r="D74" s="127">
        <v>514000</v>
      </c>
      <c r="E74" s="119" t="s">
        <v>246</v>
      </c>
      <c r="F74" s="125" t="s">
        <v>339</v>
      </c>
      <c r="G74" s="122" t="s">
        <v>9</v>
      </c>
      <c r="H74" s="114">
        <f>ROUND((D74*1.537),-4)</f>
        <v>790000</v>
      </c>
      <c r="I74" s="123" t="s">
        <v>314</v>
      </c>
    </row>
    <row r="75" spans="1:9" ht="31.5" x14ac:dyDescent="0.2">
      <c r="A75" s="126" t="s">
        <v>248</v>
      </c>
      <c r="B75" s="120" t="s">
        <v>249</v>
      </c>
      <c r="C75" s="126" t="s">
        <v>9</v>
      </c>
      <c r="D75" s="127">
        <v>429000</v>
      </c>
      <c r="E75" s="119" t="s">
        <v>248</v>
      </c>
      <c r="F75" s="125" t="s">
        <v>340</v>
      </c>
      <c r="G75" s="122" t="s">
        <v>9</v>
      </c>
      <c r="H75" s="114">
        <f t="shared" ref="H75:H76" si="6">ROUND((D75*1.537),-4)</f>
        <v>660000</v>
      </c>
      <c r="I75" s="145" t="s">
        <v>367</v>
      </c>
    </row>
    <row r="76" spans="1:9" ht="31.5" x14ac:dyDescent="0.2">
      <c r="A76" s="126" t="s">
        <v>250</v>
      </c>
      <c r="B76" s="120" t="s">
        <v>275</v>
      </c>
      <c r="C76" s="126" t="s">
        <v>9</v>
      </c>
      <c r="D76" s="127">
        <v>360000</v>
      </c>
      <c r="E76" s="119" t="s">
        <v>250</v>
      </c>
      <c r="F76" s="125" t="s">
        <v>341</v>
      </c>
      <c r="G76" s="122" t="s">
        <v>9</v>
      </c>
      <c r="H76" s="114">
        <f t="shared" si="6"/>
        <v>550000</v>
      </c>
      <c r="I76" s="145" t="s">
        <v>367</v>
      </c>
    </row>
    <row r="77" spans="1:9" ht="78.75" x14ac:dyDescent="0.2">
      <c r="A77" s="126" t="s">
        <v>252</v>
      </c>
      <c r="B77" s="120" t="s">
        <v>276</v>
      </c>
      <c r="C77" s="126" t="s">
        <v>9</v>
      </c>
      <c r="D77" s="127">
        <v>403000</v>
      </c>
      <c r="E77" s="119" t="s">
        <v>252</v>
      </c>
      <c r="F77" s="125" t="s">
        <v>375</v>
      </c>
      <c r="G77" s="122" t="s">
        <v>9</v>
      </c>
      <c r="H77" s="114">
        <f>ROUND((D77*1.537),-4)</f>
        <v>620000</v>
      </c>
      <c r="I77" s="123" t="s">
        <v>363</v>
      </c>
    </row>
    <row r="78" spans="1:9" ht="63" x14ac:dyDescent="0.2">
      <c r="A78" s="119" t="s">
        <v>373</v>
      </c>
      <c r="B78" s="125" t="s">
        <v>342</v>
      </c>
      <c r="C78" s="122" t="s">
        <v>313</v>
      </c>
      <c r="D78" s="114">
        <v>240000</v>
      </c>
      <c r="E78" s="119" t="s">
        <v>373</v>
      </c>
      <c r="F78" s="125" t="s">
        <v>342</v>
      </c>
      <c r="G78" s="122" t="s">
        <v>313</v>
      </c>
      <c r="H78" s="114">
        <f>D101</f>
        <v>240000</v>
      </c>
      <c r="I78" s="145" t="s">
        <v>376</v>
      </c>
    </row>
    <row r="79" spans="1:9" ht="31.5" x14ac:dyDescent="0.2">
      <c r="A79" s="126" t="s">
        <v>262</v>
      </c>
      <c r="B79" s="120" t="s">
        <v>277</v>
      </c>
      <c r="C79" s="126" t="s">
        <v>9</v>
      </c>
      <c r="D79" s="127">
        <v>197000</v>
      </c>
      <c r="E79" s="119" t="s">
        <v>262</v>
      </c>
      <c r="F79" s="125" t="s">
        <v>343</v>
      </c>
      <c r="G79" s="122" t="s">
        <v>9</v>
      </c>
      <c r="H79" s="114">
        <f t="shared" ref="H79:H87" si="7">ROUND((D79*1.537),-4)</f>
        <v>300000</v>
      </c>
      <c r="I79" s="145" t="s">
        <v>367</v>
      </c>
    </row>
    <row r="80" spans="1:9" x14ac:dyDescent="0.2">
      <c r="A80" s="129">
        <v>8</v>
      </c>
      <c r="B80" s="130" t="s">
        <v>189</v>
      </c>
      <c r="C80" s="129"/>
      <c r="D80" s="129"/>
      <c r="E80" s="119"/>
      <c r="F80" s="125"/>
      <c r="G80" s="122"/>
      <c r="H80" s="114"/>
      <c r="I80" s="145"/>
    </row>
    <row r="81" spans="1:9" ht="78.75" x14ac:dyDescent="0.2">
      <c r="A81" s="126"/>
      <c r="B81" s="120" t="s">
        <v>303</v>
      </c>
      <c r="C81" s="126" t="s">
        <v>9</v>
      </c>
      <c r="D81" s="131">
        <v>403000</v>
      </c>
      <c r="E81" s="119"/>
      <c r="F81" s="120"/>
      <c r="G81" s="126"/>
      <c r="H81" s="114"/>
      <c r="I81" s="145"/>
    </row>
    <row r="82" spans="1:9" ht="47.25" x14ac:dyDescent="0.2">
      <c r="A82" s="129">
        <v>9</v>
      </c>
      <c r="B82" s="130" t="s">
        <v>274</v>
      </c>
      <c r="C82" s="129"/>
      <c r="D82" s="129"/>
      <c r="E82" s="129">
        <v>8</v>
      </c>
      <c r="F82" s="130" t="s">
        <v>316</v>
      </c>
      <c r="G82" s="129"/>
      <c r="H82" s="114"/>
      <c r="I82" s="145" t="s">
        <v>386</v>
      </c>
    </row>
    <row r="83" spans="1:9" x14ac:dyDescent="0.2">
      <c r="A83" s="126" t="s">
        <v>246</v>
      </c>
      <c r="B83" s="120" t="s">
        <v>247</v>
      </c>
      <c r="C83" s="126" t="s">
        <v>9</v>
      </c>
      <c r="D83" s="131">
        <v>514000</v>
      </c>
      <c r="E83" s="126" t="s">
        <v>246</v>
      </c>
      <c r="F83" s="120" t="s">
        <v>247</v>
      </c>
      <c r="G83" s="126" t="s">
        <v>9</v>
      </c>
      <c r="H83" s="114">
        <f t="shared" si="7"/>
        <v>790000</v>
      </c>
      <c r="I83" s="145" t="s">
        <v>367</v>
      </c>
    </row>
    <row r="84" spans="1:9" x14ac:dyDescent="0.2">
      <c r="A84" s="126" t="s">
        <v>248</v>
      </c>
      <c r="B84" s="120" t="s">
        <v>249</v>
      </c>
      <c r="C84" s="126" t="s">
        <v>9</v>
      </c>
      <c r="D84" s="131">
        <v>429000</v>
      </c>
      <c r="E84" s="126" t="s">
        <v>248</v>
      </c>
      <c r="F84" s="120" t="s">
        <v>249</v>
      </c>
      <c r="G84" s="126" t="s">
        <v>9</v>
      </c>
      <c r="H84" s="114">
        <f t="shared" si="7"/>
        <v>660000</v>
      </c>
      <c r="I84" s="145" t="s">
        <v>367</v>
      </c>
    </row>
    <row r="85" spans="1:9" ht="31.5" x14ac:dyDescent="0.2">
      <c r="A85" s="126" t="s">
        <v>250</v>
      </c>
      <c r="B85" s="120" t="s">
        <v>275</v>
      </c>
      <c r="C85" s="126" t="s">
        <v>9</v>
      </c>
      <c r="D85" s="131">
        <v>360000</v>
      </c>
      <c r="E85" s="126" t="s">
        <v>250</v>
      </c>
      <c r="F85" s="120" t="s">
        <v>275</v>
      </c>
      <c r="G85" s="126" t="s">
        <v>9</v>
      </c>
      <c r="H85" s="114">
        <f t="shared" si="7"/>
        <v>550000</v>
      </c>
      <c r="I85" s="145" t="s">
        <v>367</v>
      </c>
    </row>
    <row r="86" spans="1:9" ht="78.75" x14ac:dyDescent="0.2">
      <c r="A86" s="126" t="s">
        <v>252</v>
      </c>
      <c r="B86" s="120" t="s">
        <v>276</v>
      </c>
      <c r="C86" s="126" t="s">
        <v>9</v>
      </c>
      <c r="D86" s="131">
        <v>403000</v>
      </c>
      <c r="E86" s="126" t="s">
        <v>252</v>
      </c>
      <c r="F86" s="125" t="s">
        <v>375</v>
      </c>
      <c r="G86" s="126" t="s">
        <v>9</v>
      </c>
      <c r="H86" s="114">
        <f t="shared" si="7"/>
        <v>620000</v>
      </c>
      <c r="I86" s="145" t="s">
        <v>367</v>
      </c>
    </row>
    <row r="87" spans="1:9" ht="31.5" x14ac:dyDescent="0.2">
      <c r="A87" s="126" t="s">
        <v>262</v>
      </c>
      <c r="B87" s="120" t="s">
        <v>277</v>
      </c>
      <c r="C87" s="126" t="s">
        <v>9</v>
      </c>
      <c r="D87" s="131">
        <v>197000</v>
      </c>
      <c r="E87" s="126" t="s">
        <v>262</v>
      </c>
      <c r="F87" s="120" t="s">
        <v>277</v>
      </c>
      <c r="G87" s="126" t="s">
        <v>9</v>
      </c>
      <c r="H87" s="114">
        <f t="shared" si="7"/>
        <v>300000</v>
      </c>
      <c r="I87" s="145" t="s">
        <v>367</v>
      </c>
    </row>
    <row r="88" spans="1:9" ht="47.25" x14ac:dyDescent="0.2">
      <c r="A88" s="129">
        <v>10</v>
      </c>
      <c r="B88" s="130" t="s">
        <v>190</v>
      </c>
      <c r="C88" s="129"/>
      <c r="D88" s="129"/>
      <c r="E88" s="110" t="s">
        <v>268</v>
      </c>
      <c r="F88" s="120" t="s">
        <v>381</v>
      </c>
      <c r="G88" s="126" t="s">
        <v>135</v>
      </c>
      <c r="H88" s="131">
        <v>240000</v>
      </c>
      <c r="I88" s="145" t="s">
        <v>376</v>
      </c>
    </row>
    <row r="89" spans="1:9" ht="78.75" x14ac:dyDescent="0.2">
      <c r="A89" s="126"/>
      <c r="B89" s="120" t="s">
        <v>303</v>
      </c>
      <c r="C89" s="126" t="s">
        <v>9</v>
      </c>
      <c r="D89" s="131">
        <v>403000</v>
      </c>
    </row>
    <row r="90" spans="1:9" ht="63" x14ac:dyDescent="0.2">
      <c r="A90" s="129">
        <v>1</v>
      </c>
      <c r="B90" s="130" t="s">
        <v>378</v>
      </c>
      <c r="C90" s="126"/>
      <c r="D90" s="126"/>
      <c r="I90" s="145" t="s">
        <v>390</v>
      </c>
    </row>
    <row r="91" spans="1:9" x14ac:dyDescent="0.2">
      <c r="A91" s="126" t="s">
        <v>246</v>
      </c>
      <c r="B91" s="120" t="s">
        <v>247</v>
      </c>
      <c r="C91" s="126" t="s">
        <v>9</v>
      </c>
      <c r="D91" s="131">
        <v>514000</v>
      </c>
    </row>
    <row r="92" spans="1:9" x14ac:dyDescent="0.2">
      <c r="A92" s="126" t="s">
        <v>248</v>
      </c>
      <c r="B92" s="120" t="s">
        <v>249</v>
      </c>
      <c r="C92" s="126" t="s">
        <v>9</v>
      </c>
      <c r="D92" s="131">
        <v>429000</v>
      </c>
    </row>
    <row r="93" spans="1:9" ht="31.5" x14ac:dyDescent="0.2">
      <c r="A93" s="126" t="s">
        <v>250</v>
      </c>
      <c r="B93" s="120" t="s">
        <v>275</v>
      </c>
      <c r="C93" s="126" t="s">
        <v>9</v>
      </c>
      <c r="D93" s="131">
        <v>360000</v>
      </c>
    </row>
    <row r="94" spans="1:9" ht="31.5" x14ac:dyDescent="0.2">
      <c r="A94" s="126" t="s">
        <v>252</v>
      </c>
      <c r="B94" s="120" t="s">
        <v>277</v>
      </c>
      <c r="C94" s="126" t="s">
        <v>9</v>
      </c>
      <c r="D94" s="131">
        <v>197000</v>
      </c>
    </row>
    <row r="95" spans="1:9" ht="63" x14ac:dyDescent="0.2">
      <c r="A95" s="129">
        <v>2</v>
      </c>
      <c r="B95" s="130" t="s">
        <v>380</v>
      </c>
      <c r="C95" s="126"/>
      <c r="D95" s="126"/>
      <c r="I95" s="145" t="s">
        <v>391</v>
      </c>
    </row>
    <row r="96" spans="1:9" x14ac:dyDescent="0.2">
      <c r="A96" s="126" t="s">
        <v>246</v>
      </c>
      <c r="B96" s="120" t="s">
        <v>247</v>
      </c>
      <c r="C96" s="126" t="s">
        <v>9</v>
      </c>
      <c r="D96" s="131">
        <v>514000</v>
      </c>
    </row>
    <row r="97" spans="1:9" x14ac:dyDescent="0.2">
      <c r="A97" s="126" t="s">
        <v>248</v>
      </c>
      <c r="B97" s="120" t="s">
        <v>249</v>
      </c>
      <c r="C97" s="126" t="s">
        <v>9</v>
      </c>
      <c r="D97" s="131">
        <v>429000</v>
      </c>
    </row>
    <row r="98" spans="1:9" ht="31.5" x14ac:dyDescent="0.2">
      <c r="A98" s="126" t="s">
        <v>250</v>
      </c>
      <c r="B98" s="120" t="s">
        <v>275</v>
      </c>
      <c r="C98" s="126" t="s">
        <v>9</v>
      </c>
      <c r="D98" s="131">
        <v>360000</v>
      </c>
    </row>
    <row r="99" spans="1:9" ht="31.5" x14ac:dyDescent="0.2">
      <c r="A99" s="126" t="s">
        <v>252</v>
      </c>
      <c r="B99" s="120" t="s">
        <v>277</v>
      </c>
      <c r="C99" s="126" t="s">
        <v>9</v>
      </c>
      <c r="D99" s="131">
        <v>197000</v>
      </c>
    </row>
    <row r="100" spans="1:9" x14ac:dyDescent="0.2">
      <c r="A100" s="126"/>
      <c r="B100" s="120"/>
      <c r="C100" s="126"/>
      <c r="D100" s="131"/>
    </row>
    <row r="101" spans="1:9" ht="63" x14ac:dyDescent="0.2">
      <c r="A101" s="129">
        <v>3</v>
      </c>
      <c r="B101" s="130" t="s">
        <v>381</v>
      </c>
      <c r="C101" s="126" t="s">
        <v>135</v>
      </c>
      <c r="D101" s="131">
        <v>240000</v>
      </c>
      <c r="E101" s="129"/>
      <c r="F101" s="130"/>
      <c r="G101" s="129"/>
      <c r="H101" s="114"/>
      <c r="I101" s="145"/>
    </row>
    <row r="102" spans="1:9" x14ac:dyDescent="0.2">
      <c r="A102" s="129"/>
      <c r="B102" s="130"/>
      <c r="C102" s="126"/>
      <c r="D102" s="131"/>
      <c r="E102" s="129"/>
      <c r="F102" s="130"/>
      <c r="G102" s="129"/>
      <c r="H102" s="114"/>
      <c r="I102" s="145"/>
    </row>
    <row r="103" spans="1:9" ht="51" x14ac:dyDescent="0.2">
      <c r="A103" s="129"/>
      <c r="B103" s="130"/>
      <c r="C103" s="126"/>
      <c r="D103" s="131"/>
      <c r="E103" s="116" t="s">
        <v>195</v>
      </c>
      <c r="F103" s="124" t="s">
        <v>217</v>
      </c>
      <c r="G103" s="122"/>
      <c r="H103" s="114"/>
      <c r="I103" s="121" t="s">
        <v>354</v>
      </c>
    </row>
    <row r="104" spans="1:9" x14ac:dyDescent="0.2">
      <c r="A104" s="129"/>
      <c r="B104" s="130"/>
      <c r="C104" s="126"/>
      <c r="D104" s="131"/>
      <c r="E104" s="116" t="s">
        <v>377</v>
      </c>
      <c r="F104" s="124" t="s">
        <v>353</v>
      </c>
      <c r="G104" s="122"/>
      <c r="H104" s="114"/>
      <c r="I104" s="121"/>
    </row>
    <row r="105" spans="1:9" x14ac:dyDescent="0.2">
      <c r="A105" s="129"/>
      <c r="B105" s="130"/>
      <c r="C105" s="126"/>
      <c r="D105" s="131"/>
      <c r="E105" s="119" t="s">
        <v>246</v>
      </c>
      <c r="F105" s="125" t="s">
        <v>220</v>
      </c>
      <c r="G105" s="122" t="s">
        <v>9</v>
      </c>
      <c r="H105" s="114">
        <f>H63</f>
        <v>690000</v>
      </c>
      <c r="I105" s="121" t="s">
        <v>355</v>
      </c>
    </row>
    <row r="106" spans="1:9" x14ac:dyDescent="0.2">
      <c r="A106" s="129"/>
      <c r="B106" s="130"/>
      <c r="C106" s="126"/>
      <c r="D106" s="131"/>
      <c r="E106" s="119" t="s">
        <v>248</v>
      </c>
      <c r="F106" s="125" t="s">
        <v>221</v>
      </c>
      <c r="G106" s="122" t="s">
        <v>9</v>
      </c>
      <c r="H106" s="114">
        <f>H64</f>
        <v>660000</v>
      </c>
      <c r="I106" s="121" t="s">
        <v>356</v>
      </c>
    </row>
    <row r="107" spans="1:9" x14ac:dyDescent="0.2">
      <c r="A107" s="129"/>
      <c r="B107" s="130"/>
      <c r="C107" s="126"/>
      <c r="D107" s="131"/>
      <c r="E107" s="119" t="s">
        <v>250</v>
      </c>
      <c r="F107" s="125" t="s">
        <v>222</v>
      </c>
      <c r="G107" s="122" t="s">
        <v>9</v>
      </c>
      <c r="H107" s="114">
        <f>H65</f>
        <v>550000</v>
      </c>
      <c r="I107" s="121" t="s">
        <v>357</v>
      </c>
    </row>
    <row r="108" spans="1:9" x14ac:dyDescent="0.2">
      <c r="A108" s="129"/>
      <c r="B108" s="130"/>
      <c r="C108" s="126"/>
      <c r="D108" s="131"/>
      <c r="E108" s="119" t="s">
        <v>252</v>
      </c>
      <c r="F108" s="125" t="s">
        <v>236</v>
      </c>
      <c r="G108" s="122" t="s">
        <v>9</v>
      </c>
      <c r="H108" s="114">
        <f>H66</f>
        <v>300000</v>
      </c>
      <c r="I108" s="121" t="s">
        <v>358</v>
      </c>
    </row>
    <row r="109" spans="1:9" x14ac:dyDescent="0.2">
      <c r="A109" s="129"/>
      <c r="B109" s="130"/>
      <c r="C109" s="126"/>
      <c r="D109" s="131"/>
      <c r="E109" s="116" t="s">
        <v>379</v>
      </c>
      <c r="F109" s="124" t="s">
        <v>224</v>
      </c>
      <c r="G109" s="122"/>
      <c r="H109" s="114"/>
      <c r="I109" s="121"/>
    </row>
    <row r="110" spans="1:9" x14ac:dyDescent="0.2">
      <c r="A110" s="129"/>
      <c r="B110" s="130"/>
      <c r="C110" s="126"/>
      <c r="D110" s="131"/>
      <c r="E110" s="119" t="s">
        <v>246</v>
      </c>
      <c r="F110" s="125" t="s">
        <v>220</v>
      </c>
      <c r="G110" s="122" t="s">
        <v>9</v>
      </c>
      <c r="H110" s="114">
        <f>H75</f>
        <v>660000</v>
      </c>
      <c r="I110" s="121" t="s">
        <v>359</v>
      </c>
    </row>
    <row r="111" spans="1:9" x14ac:dyDescent="0.2">
      <c r="A111" s="129"/>
      <c r="B111" s="130"/>
      <c r="C111" s="126"/>
      <c r="D111" s="131"/>
      <c r="E111" s="119" t="s">
        <v>248</v>
      </c>
      <c r="F111" s="125" t="s">
        <v>225</v>
      </c>
      <c r="G111" s="122" t="s">
        <v>9</v>
      </c>
      <c r="H111" s="114">
        <f>ROUND((H110*95%),-4)</f>
        <v>630000</v>
      </c>
      <c r="I111" s="121" t="s">
        <v>360</v>
      </c>
    </row>
    <row r="112" spans="1:9" x14ac:dyDescent="0.2">
      <c r="A112" s="129"/>
      <c r="B112" s="130"/>
      <c r="C112" s="126"/>
      <c r="D112" s="131"/>
      <c r="E112" s="119" t="s">
        <v>250</v>
      </c>
      <c r="F112" s="125" t="s">
        <v>222</v>
      </c>
      <c r="G112" s="122" t="s">
        <v>9</v>
      </c>
      <c r="H112" s="114">
        <f>H76</f>
        <v>550000</v>
      </c>
      <c r="I112" s="121" t="s">
        <v>361</v>
      </c>
    </row>
    <row r="113" spans="1:9" x14ac:dyDescent="0.2">
      <c r="A113" s="129"/>
      <c r="B113" s="130"/>
      <c r="C113" s="126"/>
      <c r="D113" s="131"/>
      <c r="E113" s="119" t="s">
        <v>252</v>
      </c>
      <c r="F113" s="125" t="s">
        <v>236</v>
      </c>
      <c r="G113" s="122" t="s">
        <v>9</v>
      </c>
      <c r="H113" s="114">
        <f>H79</f>
        <v>300000</v>
      </c>
      <c r="I113" s="121" t="s">
        <v>362</v>
      </c>
    </row>
    <row r="114" spans="1:9" ht="47.25" x14ac:dyDescent="0.2">
      <c r="A114" s="129" t="s">
        <v>39</v>
      </c>
      <c r="B114" s="130" t="s">
        <v>85</v>
      </c>
      <c r="C114" s="129"/>
      <c r="D114" s="138"/>
      <c r="E114" s="129" t="s">
        <v>39</v>
      </c>
      <c r="F114" s="130" t="s">
        <v>85</v>
      </c>
      <c r="G114" s="114"/>
      <c r="H114" s="114"/>
      <c r="I114" s="145"/>
    </row>
    <row r="115" spans="1:9" ht="47.25" x14ac:dyDescent="0.2">
      <c r="A115" s="129">
        <v>1</v>
      </c>
      <c r="B115" s="130" t="s">
        <v>194</v>
      </c>
      <c r="C115" s="129"/>
      <c r="D115" s="138"/>
      <c r="E115" s="129">
        <v>1</v>
      </c>
      <c r="F115" s="130" t="s">
        <v>194</v>
      </c>
      <c r="G115" s="129"/>
      <c r="H115" s="114"/>
      <c r="I115" s="145"/>
    </row>
    <row r="116" spans="1:9" ht="78.75" x14ac:dyDescent="0.2">
      <c r="A116" s="126" t="s">
        <v>4</v>
      </c>
      <c r="B116" s="120" t="s">
        <v>304</v>
      </c>
      <c r="C116" s="126"/>
      <c r="D116" s="127"/>
      <c r="E116" s="126" t="s">
        <v>4</v>
      </c>
      <c r="F116" s="120" t="s">
        <v>304</v>
      </c>
      <c r="G116" s="126"/>
      <c r="H116" s="114"/>
      <c r="I116" s="145"/>
    </row>
    <row r="117" spans="1:9" ht="78.75" x14ac:dyDescent="0.2">
      <c r="A117" s="126" t="s">
        <v>246</v>
      </c>
      <c r="B117" s="120" t="s">
        <v>282</v>
      </c>
      <c r="C117" s="126" t="s">
        <v>9</v>
      </c>
      <c r="D117" s="127">
        <v>800000</v>
      </c>
      <c r="E117" s="126" t="s">
        <v>246</v>
      </c>
      <c r="F117" s="120" t="s">
        <v>282</v>
      </c>
      <c r="G117" s="126" t="s">
        <v>9</v>
      </c>
      <c r="H117" s="114">
        <f t="shared" ref="H117:H118" si="8">ROUND((D117*1.537),-4)</f>
        <v>1230000</v>
      </c>
      <c r="I117" s="154" t="s">
        <v>349</v>
      </c>
    </row>
    <row r="118" spans="1:9" x14ac:dyDescent="0.2">
      <c r="A118" s="126" t="s">
        <v>248</v>
      </c>
      <c r="B118" s="120" t="s">
        <v>283</v>
      </c>
      <c r="C118" s="126" t="s">
        <v>9</v>
      </c>
      <c r="D118" s="127">
        <v>520000</v>
      </c>
      <c r="E118" s="126" t="s">
        <v>248</v>
      </c>
      <c r="F118" s="120" t="s">
        <v>283</v>
      </c>
      <c r="G118" s="126" t="s">
        <v>9</v>
      </c>
      <c r="H118" s="114">
        <f t="shared" si="8"/>
        <v>800000</v>
      </c>
      <c r="I118" s="145" t="s">
        <v>367</v>
      </c>
    </row>
    <row r="119" spans="1:9" ht="31.5" customHeight="1" x14ac:dyDescent="0.2">
      <c r="A119" s="126" t="s">
        <v>6</v>
      </c>
      <c r="B119" s="120" t="s">
        <v>284</v>
      </c>
      <c r="C119" s="126" t="s">
        <v>179</v>
      </c>
      <c r="D119" s="127">
        <v>56000</v>
      </c>
      <c r="E119" s="126" t="s">
        <v>6</v>
      </c>
      <c r="F119" s="120" t="s">
        <v>284</v>
      </c>
      <c r="G119" s="126" t="s">
        <v>179</v>
      </c>
      <c r="H119" s="114">
        <f>D119</f>
        <v>56000</v>
      </c>
      <c r="I119" s="163" t="s">
        <v>370</v>
      </c>
    </row>
    <row r="120" spans="1:9" ht="47.25" x14ac:dyDescent="0.2">
      <c r="A120" s="126" t="s">
        <v>11</v>
      </c>
      <c r="B120" s="120" t="s">
        <v>186</v>
      </c>
      <c r="C120" s="126" t="s">
        <v>179</v>
      </c>
      <c r="D120" s="127">
        <v>48000</v>
      </c>
      <c r="E120" s="126" t="s">
        <v>11</v>
      </c>
      <c r="F120" s="120" t="s">
        <v>186</v>
      </c>
      <c r="G120" s="126" t="s">
        <v>179</v>
      </c>
      <c r="H120" s="114">
        <f t="shared" ref="H120:H123" si="9">D120</f>
        <v>48000</v>
      </c>
      <c r="I120" s="164"/>
    </row>
    <row r="121" spans="1:9" ht="31.5" x14ac:dyDescent="0.2">
      <c r="A121" s="126" t="s">
        <v>285</v>
      </c>
      <c r="B121" s="120" t="s">
        <v>180</v>
      </c>
      <c r="C121" s="126" t="s">
        <v>179</v>
      </c>
      <c r="D121" s="127">
        <v>40000</v>
      </c>
      <c r="E121" s="126" t="s">
        <v>285</v>
      </c>
      <c r="F121" s="120" t="s">
        <v>180</v>
      </c>
      <c r="G121" s="126" t="s">
        <v>179</v>
      </c>
      <c r="H121" s="114">
        <f t="shared" si="9"/>
        <v>40000</v>
      </c>
      <c r="I121" s="164"/>
    </row>
    <row r="122" spans="1:9" ht="47.25" x14ac:dyDescent="0.2">
      <c r="A122" s="126" t="s">
        <v>286</v>
      </c>
      <c r="B122" s="120" t="s">
        <v>187</v>
      </c>
      <c r="C122" s="126" t="s">
        <v>179</v>
      </c>
      <c r="D122" s="127">
        <v>28000</v>
      </c>
      <c r="E122" s="126" t="s">
        <v>286</v>
      </c>
      <c r="F122" s="120" t="s">
        <v>187</v>
      </c>
      <c r="G122" s="126" t="s">
        <v>179</v>
      </c>
      <c r="H122" s="114">
        <f t="shared" si="9"/>
        <v>28000</v>
      </c>
      <c r="I122" s="164"/>
    </row>
    <row r="123" spans="1:9" ht="94.5" x14ac:dyDescent="0.2">
      <c r="A123" s="126" t="s">
        <v>287</v>
      </c>
      <c r="B123" s="120" t="s">
        <v>181</v>
      </c>
      <c r="C123" s="126" t="s">
        <v>179</v>
      </c>
      <c r="D123" s="127">
        <v>8000</v>
      </c>
      <c r="E123" s="126" t="s">
        <v>287</v>
      </c>
      <c r="F123" s="120" t="s">
        <v>181</v>
      </c>
      <c r="G123" s="126" t="s">
        <v>179</v>
      </c>
      <c r="H123" s="114">
        <f t="shared" si="9"/>
        <v>8000</v>
      </c>
      <c r="I123" s="165"/>
    </row>
    <row r="124" spans="1:9" ht="31.5" x14ac:dyDescent="0.2">
      <c r="A124" s="126" t="s">
        <v>288</v>
      </c>
      <c r="B124" s="120" t="s">
        <v>289</v>
      </c>
      <c r="C124" s="126"/>
      <c r="D124" s="127"/>
      <c r="E124" s="126" t="s">
        <v>288</v>
      </c>
      <c r="F124" s="120" t="s">
        <v>289</v>
      </c>
      <c r="G124" s="126"/>
      <c r="H124" s="114"/>
      <c r="I124" s="145"/>
    </row>
    <row r="125" spans="1:9" ht="78.75" x14ac:dyDescent="0.2">
      <c r="A125" s="126" t="s">
        <v>246</v>
      </c>
      <c r="B125" s="120" t="s">
        <v>282</v>
      </c>
      <c r="C125" s="126" t="s">
        <v>9</v>
      </c>
      <c r="D125" s="127">
        <v>800000</v>
      </c>
      <c r="E125" s="126" t="s">
        <v>246</v>
      </c>
      <c r="F125" s="120" t="s">
        <v>282</v>
      </c>
      <c r="G125" s="126" t="s">
        <v>9</v>
      </c>
      <c r="H125" s="114">
        <f>ROUND((D125*1.537),-4)</f>
        <v>1230000</v>
      </c>
      <c r="I125" s="154" t="s">
        <v>349</v>
      </c>
    </row>
    <row r="126" spans="1:9" x14ac:dyDescent="0.2">
      <c r="A126" s="126" t="s">
        <v>248</v>
      </c>
      <c r="B126" s="120" t="s">
        <v>283</v>
      </c>
      <c r="C126" s="126" t="s">
        <v>9</v>
      </c>
      <c r="D126" s="127">
        <v>520000</v>
      </c>
      <c r="E126" s="126" t="s">
        <v>248</v>
      </c>
      <c r="F126" s="120" t="s">
        <v>283</v>
      </c>
      <c r="G126" s="126" t="s">
        <v>9</v>
      </c>
      <c r="H126" s="114">
        <f>ROUND((D126*1.537),-4)</f>
        <v>800000</v>
      </c>
      <c r="I126" s="145" t="s">
        <v>367</v>
      </c>
    </row>
    <row r="127" spans="1:9" x14ac:dyDescent="0.2">
      <c r="A127" s="129">
        <v>2</v>
      </c>
      <c r="B127" s="130" t="s">
        <v>3</v>
      </c>
      <c r="C127" s="129"/>
      <c r="D127" s="138"/>
      <c r="E127" s="129">
        <v>2</v>
      </c>
      <c r="F127" s="130" t="s">
        <v>3</v>
      </c>
      <c r="G127" s="129"/>
      <c r="H127" s="114"/>
      <c r="I127" s="145"/>
    </row>
    <row r="128" spans="1:9" ht="78.75" x14ac:dyDescent="0.2">
      <c r="A128" s="126" t="s">
        <v>122</v>
      </c>
      <c r="B128" s="120" t="s">
        <v>290</v>
      </c>
      <c r="C128" s="126"/>
      <c r="D128" s="127"/>
      <c r="E128" s="126" t="s">
        <v>122</v>
      </c>
      <c r="F128" s="120" t="s">
        <v>290</v>
      </c>
      <c r="G128" s="126"/>
      <c r="H128" s="114"/>
      <c r="I128" s="145"/>
    </row>
    <row r="129" spans="1:9" x14ac:dyDescent="0.2">
      <c r="A129" s="126" t="s">
        <v>246</v>
      </c>
      <c r="B129" s="120" t="s">
        <v>291</v>
      </c>
      <c r="C129" s="126" t="s">
        <v>9</v>
      </c>
      <c r="D129" s="127">
        <v>600000</v>
      </c>
      <c r="E129" s="126" t="s">
        <v>246</v>
      </c>
      <c r="F129" s="120" t="s">
        <v>291</v>
      </c>
      <c r="G129" s="126" t="s">
        <v>9</v>
      </c>
      <c r="H129" s="114">
        <f>ROUND((D129*1.537),-4)</f>
        <v>920000</v>
      </c>
      <c r="I129" s="145" t="s">
        <v>367</v>
      </c>
    </row>
    <row r="130" spans="1:9" x14ac:dyDescent="0.2">
      <c r="A130" s="126" t="s">
        <v>248</v>
      </c>
      <c r="B130" s="120" t="s">
        <v>283</v>
      </c>
      <c r="C130" s="126" t="s">
        <v>9</v>
      </c>
      <c r="D130" s="127">
        <v>394000</v>
      </c>
      <c r="E130" s="126" t="s">
        <v>248</v>
      </c>
      <c r="F130" s="120" t="s">
        <v>283</v>
      </c>
      <c r="G130" s="126" t="s">
        <v>9</v>
      </c>
      <c r="H130" s="114">
        <f>ROUND((D130*1.537),-4)</f>
        <v>610000</v>
      </c>
      <c r="I130" s="145" t="s">
        <v>367</v>
      </c>
    </row>
    <row r="131" spans="1:9" x14ac:dyDescent="0.2">
      <c r="A131" s="126" t="s">
        <v>123</v>
      </c>
      <c r="B131" s="120" t="s">
        <v>292</v>
      </c>
      <c r="C131" s="126"/>
      <c r="D131" s="127"/>
      <c r="E131" s="126" t="s">
        <v>123</v>
      </c>
      <c r="F131" s="120" t="s">
        <v>292</v>
      </c>
      <c r="G131" s="126"/>
      <c r="H131" s="114"/>
      <c r="I131" s="145"/>
    </row>
    <row r="132" spans="1:9" ht="47.25" x14ac:dyDescent="0.2">
      <c r="A132" s="126" t="s">
        <v>246</v>
      </c>
      <c r="B132" s="120" t="s">
        <v>305</v>
      </c>
      <c r="C132" s="126" t="s">
        <v>5</v>
      </c>
      <c r="D132" s="127">
        <v>480000</v>
      </c>
      <c r="E132" s="126" t="s">
        <v>246</v>
      </c>
      <c r="F132" s="120" t="s">
        <v>305</v>
      </c>
      <c r="G132" s="126" t="s">
        <v>5</v>
      </c>
      <c r="H132" s="127">
        <v>480000</v>
      </c>
      <c r="I132" s="145" t="s">
        <v>348</v>
      </c>
    </row>
    <row r="133" spans="1:9" ht="63" x14ac:dyDescent="0.2">
      <c r="A133" s="126" t="s">
        <v>248</v>
      </c>
      <c r="B133" s="120" t="s">
        <v>306</v>
      </c>
      <c r="C133" s="126" t="s">
        <v>5</v>
      </c>
      <c r="D133" s="127">
        <v>600000</v>
      </c>
      <c r="E133" s="126" t="s">
        <v>248</v>
      </c>
      <c r="F133" s="120" t="s">
        <v>306</v>
      </c>
      <c r="G133" s="126" t="s">
        <v>5</v>
      </c>
      <c r="H133" s="127">
        <v>600000</v>
      </c>
      <c r="I133" s="145" t="s">
        <v>348</v>
      </c>
    </row>
    <row r="134" spans="1:9" ht="63" x14ac:dyDescent="0.2">
      <c r="A134" s="126" t="s">
        <v>125</v>
      </c>
      <c r="B134" s="120" t="s">
        <v>294</v>
      </c>
      <c r="C134" s="126"/>
      <c r="D134" s="127"/>
      <c r="E134" s="126" t="s">
        <v>125</v>
      </c>
      <c r="F134" s="120" t="s">
        <v>294</v>
      </c>
      <c r="G134" s="126"/>
      <c r="H134" s="114"/>
      <c r="I134" s="145"/>
    </row>
    <row r="135" spans="1:9" x14ac:dyDescent="0.2">
      <c r="A135" s="126" t="s">
        <v>246</v>
      </c>
      <c r="B135" s="120" t="s">
        <v>295</v>
      </c>
      <c r="C135" s="126" t="s">
        <v>9</v>
      </c>
      <c r="D135" s="127">
        <v>800000</v>
      </c>
      <c r="E135" s="126" t="s">
        <v>246</v>
      </c>
      <c r="F135" s="120" t="s">
        <v>295</v>
      </c>
      <c r="G135" s="126" t="s">
        <v>9</v>
      </c>
      <c r="H135" s="114">
        <f>ROUND((D135*1.537),-4)</f>
        <v>1230000</v>
      </c>
      <c r="I135" s="166" t="s">
        <v>349</v>
      </c>
    </row>
    <row r="136" spans="1:9" ht="51.75" customHeight="1" x14ac:dyDescent="0.2">
      <c r="A136" s="126" t="s">
        <v>248</v>
      </c>
      <c r="B136" s="120" t="s">
        <v>307</v>
      </c>
      <c r="C136" s="126" t="s">
        <v>9</v>
      </c>
      <c r="D136" s="127">
        <v>800000</v>
      </c>
      <c r="E136" s="126" t="s">
        <v>248</v>
      </c>
      <c r="F136" s="120" t="s">
        <v>307</v>
      </c>
      <c r="G136" s="126" t="s">
        <v>9</v>
      </c>
      <c r="H136" s="114">
        <f>ROUND((D136*1.537),-4)</f>
        <v>1230000</v>
      </c>
      <c r="I136" s="166"/>
    </row>
    <row r="137" spans="1:9" ht="31.5" x14ac:dyDescent="0.2">
      <c r="A137" s="126" t="s">
        <v>128</v>
      </c>
      <c r="B137" s="120" t="s">
        <v>297</v>
      </c>
      <c r="C137" s="126"/>
      <c r="D137" s="127"/>
      <c r="E137" s="126" t="s">
        <v>128</v>
      </c>
      <c r="F137" s="120" t="s">
        <v>297</v>
      </c>
      <c r="G137" s="126"/>
      <c r="H137" s="114"/>
      <c r="I137" s="121"/>
    </row>
    <row r="138" spans="1:9" ht="47.25" x14ac:dyDescent="0.2">
      <c r="A138" s="126" t="s">
        <v>246</v>
      </c>
      <c r="B138" s="120" t="s">
        <v>298</v>
      </c>
      <c r="C138" s="126" t="s">
        <v>9</v>
      </c>
      <c r="D138" s="127">
        <v>600000</v>
      </c>
      <c r="E138" s="126" t="s">
        <v>246</v>
      </c>
      <c r="F138" s="120" t="s">
        <v>298</v>
      </c>
      <c r="G138" s="126" t="s">
        <v>9</v>
      </c>
      <c r="H138" s="114">
        <f t="shared" ref="H138:H141" si="10">ROUND((D138*1.537),-4)</f>
        <v>920000</v>
      </c>
      <c r="I138" s="145" t="s">
        <v>367</v>
      </c>
    </row>
    <row r="139" spans="1:9" ht="47.25" x14ac:dyDescent="0.2">
      <c r="A139" s="126" t="s">
        <v>248</v>
      </c>
      <c r="B139" s="120" t="s">
        <v>299</v>
      </c>
      <c r="C139" s="126" t="s">
        <v>9</v>
      </c>
      <c r="D139" s="127">
        <v>480000</v>
      </c>
      <c r="E139" s="126" t="s">
        <v>248</v>
      </c>
      <c r="F139" s="120" t="s">
        <v>299</v>
      </c>
      <c r="G139" s="126" t="s">
        <v>9</v>
      </c>
      <c r="H139" s="114">
        <f t="shared" si="10"/>
        <v>740000</v>
      </c>
      <c r="I139" s="145" t="s">
        <v>367</v>
      </c>
    </row>
    <row r="140" spans="1:9" ht="47.25" x14ac:dyDescent="0.2">
      <c r="A140" s="126" t="s">
        <v>250</v>
      </c>
      <c r="B140" s="120" t="s">
        <v>300</v>
      </c>
      <c r="C140" s="126" t="s">
        <v>9</v>
      </c>
      <c r="D140" s="127">
        <v>394000</v>
      </c>
      <c r="E140" s="126" t="s">
        <v>250</v>
      </c>
      <c r="F140" s="120" t="s">
        <v>300</v>
      </c>
      <c r="G140" s="126" t="s">
        <v>9</v>
      </c>
      <c r="H140" s="114">
        <f t="shared" si="10"/>
        <v>610000</v>
      </c>
      <c r="I140" s="145" t="s">
        <v>367</v>
      </c>
    </row>
    <row r="141" spans="1:9" ht="31.5" x14ac:dyDescent="0.2">
      <c r="A141" s="126" t="s">
        <v>252</v>
      </c>
      <c r="B141" s="120" t="s">
        <v>308</v>
      </c>
      <c r="C141" s="126" t="s">
        <v>9</v>
      </c>
      <c r="D141" s="127">
        <v>197000</v>
      </c>
      <c r="E141" s="126" t="s">
        <v>252</v>
      </c>
      <c r="F141" s="120" t="s">
        <v>308</v>
      </c>
      <c r="G141" s="126" t="s">
        <v>9</v>
      </c>
      <c r="H141" s="114">
        <f t="shared" si="10"/>
        <v>300000</v>
      </c>
      <c r="I141" s="145" t="s">
        <v>367</v>
      </c>
    </row>
    <row r="142" spans="1:9" x14ac:dyDescent="0.2">
      <c r="A142" s="129">
        <v>3</v>
      </c>
      <c r="B142" s="130" t="s">
        <v>257</v>
      </c>
      <c r="C142" s="129"/>
      <c r="D142" s="138"/>
      <c r="E142" s="129">
        <v>3</v>
      </c>
      <c r="F142" s="130" t="s">
        <v>257</v>
      </c>
      <c r="G142" s="129"/>
      <c r="H142" s="114"/>
      <c r="I142" s="123"/>
    </row>
    <row r="143" spans="1:9" ht="31.5" x14ac:dyDescent="0.2">
      <c r="A143" s="126" t="s">
        <v>246</v>
      </c>
      <c r="B143" s="120" t="s">
        <v>258</v>
      </c>
      <c r="C143" s="126" t="s">
        <v>9</v>
      </c>
      <c r="D143" s="127">
        <v>514000</v>
      </c>
      <c r="E143" s="126" t="s">
        <v>246</v>
      </c>
      <c r="F143" s="120" t="s">
        <v>258</v>
      </c>
      <c r="G143" s="126" t="s">
        <v>9</v>
      </c>
      <c r="H143" s="114">
        <f t="shared" ref="H143:H147" si="11">ROUND((D143*1.537),-4)</f>
        <v>790000</v>
      </c>
      <c r="I143" s="145" t="s">
        <v>367</v>
      </c>
    </row>
    <row r="144" spans="1:9" ht="31.5" x14ac:dyDescent="0.2">
      <c r="A144" s="126" t="s">
        <v>248</v>
      </c>
      <c r="B144" s="120" t="s">
        <v>259</v>
      </c>
      <c r="C144" s="126" t="s">
        <v>9</v>
      </c>
      <c r="D144" s="127">
        <v>429000</v>
      </c>
      <c r="E144" s="126" t="s">
        <v>248</v>
      </c>
      <c r="F144" s="120" t="s">
        <v>259</v>
      </c>
      <c r="G144" s="126" t="s">
        <v>9</v>
      </c>
      <c r="H144" s="114">
        <f t="shared" si="11"/>
        <v>660000</v>
      </c>
      <c r="I144" s="145" t="s">
        <v>367</v>
      </c>
    </row>
    <row r="145" spans="1:9" ht="31.5" x14ac:dyDescent="0.2">
      <c r="A145" s="126" t="s">
        <v>250</v>
      </c>
      <c r="B145" s="120" t="s">
        <v>260</v>
      </c>
      <c r="C145" s="126" t="s">
        <v>9</v>
      </c>
      <c r="D145" s="127">
        <v>360000</v>
      </c>
      <c r="E145" s="126" t="s">
        <v>250</v>
      </c>
      <c r="F145" s="120" t="s">
        <v>260</v>
      </c>
      <c r="G145" s="126" t="s">
        <v>9</v>
      </c>
      <c r="H145" s="114">
        <f t="shared" si="11"/>
        <v>550000</v>
      </c>
      <c r="I145" s="145" t="s">
        <v>367</v>
      </c>
    </row>
    <row r="146" spans="1:9" ht="47.25" x14ac:dyDescent="0.2">
      <c r="A146" s="126" t="s">
        <v>252</v>
      </c>
      <c r="B146" s="120" t="s">
        <v>261</v>
      </c>
      <c r="C146" s="126" t="s">
        <v>9</v>
      </c>
      <c r="D146" s="127">
        <v>360000</v>
      </c>
      <c r="E146" s="126" t="s">
        <v>252</v>
      </c>
      <c r="F146" s="120" t="s">
        <v>261</v>
      </c>
      <c r="G146" s="126" t="s">
        <v>9</v>
      </c>
      <c r="H146" s="114">
        <f t="shared" si="11"/>
        <v>550000</v>
      </c>
      <c r="I146" s="145" t="s">
        <v>367</v>
      </c>
    </row>
    <row r="147" spans="1:9" ht="47.25" x14ac:dyDescent="0.2">
      <c r="A147" s="126" t="s">
        <v>262</v>
      </c>
      <c r="B147" s="120" t="s">
        <v>263</v>
      </c>
      <c r="C147" s="126" t="s">
        <v>9</v>
      </c>
      <c r="D147" s="127">
        <v>197000</v>
      </c>
      <c r="E147" s="126" t="s">
        <v>373</v>
      </c>
      <c r="F147" s="120" t="s">
        <v>263</v>
      </c>
      <c r="G147" s="126" t="s">
        <v>9</v>
      </c>
      <c r="H147" s="114">
        <f t="shared" si="11"/>
        <v>300000</v>
      </c>
      <c r="I147" s="145" t="s">
        <v>367</v>
      </c>
    </row>
    <row r="148" spans="1:9" ht="31.5" x14ac:dyDescent="0.2">
      <c r="A148" s="129">
        <v>4</v>
      </c>
      <c r="B148" s="130" t="s">
        <v>50</v>
      </c>
      <c r="C148" s="129"/>
      <c r="D148" s="138"/>
      <c r="E148" s="129">
        <v>4</v>
      </c>
      <c r="F148" s="130" t="s">
        <v>50</v>
      </c>
      <c r="G148" s="129"/>
      <c r="H148" s="114"/>
      <c r="I148" s="121"/>
    </row>
    <row r="149" spans="1:9" x14ac:dyDescent="0.2">
      <c r="A149" s="126" t="s">
        <v>246</v>
      </c>
      <c r="B149" s="120" t="s">
        <v>247</v>
      </c>
      <c r="C149" s="126" t="s">
        <v>9</v>
      </c>
      <c r="D149" s="127">
        <v>514000</v>
      </c>
      <c r="E149" s="126" t="s">
        <v>246</v>
      </c>
      <c r="F149" s="120" t="s">
        <v>247</v>
      </c>
      <c r="G149" s="126" t="s">
        <v>9</v>
      </c>
      <c r="H149" s="114">
        <f t="shared" ref="H149:H151" si="12">ROUND((D149*1.537),-4)</f>
        <v>790000</v>
      </c>
      <c r="I149" s="145" t="s">
        <v>367</v>
      </c>
    </row>
    <row r="150" spans="1:9" x14ac:dyDescent="0.2">
      <c r="A150" s="126" t="s">
        <v>248</v>
      </c>
      <c r="B150" s="120" t="s">
        <v>256</v>
      </c>
      <c r="C150" s="126" t="s">
        <v>9</v>
      </c>
      <c r="D150" s="127">
        <v>360000</v>
      </c>
      <c r="E150" s="126" t="s">
        <v>248</v>
      </c>
      <c r="F150" s="120" t="s">
        <v>256</v>
      </c>
      <c r="G150" s="126" t="s">
        <v>9</v>
      </c>
      <c r="H150" s="114">
        <f t="shared" si="12"/>
        <v>550000</v>
      </c>
      <c r="I150" s="145" t="s">
        <v>367</v>
      </c>
    </row>
    <row r="151" spans="1:9" x14ac:dyDescent="0.2">
      <c r="A151" s="126" t="s">
        <v>250</v>
      </c>
      <c r="B151" s="120" t="s">
        <v>264</v>
      </c>
      <c r="C151" s="126" t="s">
        <v>9</v>
      </c>
      <c r="D151" s="127">
        <v>197000</v>
      </c>
      <c r="E151" s="126" t="s">
        <v>250</v>
      </c>
      <c r="F151" s="120" t="s">
        <v>264</v>
      </c>
      <c r="G151" s="126" t="s">
        <v>9</v>
      </c>
      <c r="H151" s="114">
        <f t="shared" si="12"/>
        <v>300000</v>
      </c>
      <c r="I151" s="145" t="s">
        <v>367</v>
      </c>
    </row>
    <row r="152" spans="1:9" x14ac:dyDescent="0.2">
      <c r="A152" s="129">
        <v>5</v>
      </c>
      <c r="B152" s="130" t="s">
        <v>55</v>
      </c>
      <c r="C152" s="129"/>
      <c r="D152" s="138"/>
      <c r="E152" s="129">
        <v>5</v>
      </c>
      <c r="F152" s="130" t="s">
        <v>55</v>
      </c>
      <c r="G152" s="129"/>
      <c r="H152" s="114"/>
      <c r="I152" s="121"/>
    </row>
    <row r="153" spans="1:9" x14ac:dyDescent="0.2">
      <c r="A153" s="126" t="s">
        <v>246</v>
      </c>
      <c r="B153" s="120" t="s">
        <v>247</v>
      </c>
      <c r="C153" s="126" t="s">
        <v>9</v>
      </c>
      <c r="D153" s="127">
        <v>480000</v>
      </c>
      <c r="E153" s="126" t="s">
        <v>246</v>
      </c>
      <c r="F153" s="120" t="s">
        <v>247</v>
      </c>
      <c r="G153" s="126" t="s">
        <v>9</v>
      </c>
      <c r="H153" s="114">
        <f t="shared" ref="H153:H154" si="13">ROUND((D153*1.537),-4)</f>
        <v>740000</v>
      </c>
      <c r="I153" s="145" t="s">
        <v>367</v>
      </c>
    </row>
    <row r="154" spans="1:9" x14ac:dyDescent="0.2">
      <c r="A154" s="126" t="s">
        <v>248</v>
      </c>
      <c r="B154" s="120" t="s">
        <v>249</v>
      </c>
      <c r="C154" s="126" t="s">
        <v>9</v>
      </c>
      <c r="D154" s="127">
        <v>463000</v>
      </c>
      <c r="E154" s="126" t="s">
        <v>248</v>
      </c>
      <c r="F154" s="120" t="s">
        <v>249</v>
      </c>
      <c r="G154" s="126" t="s">
        <v>9</v>
      </c>
      <c r="H154" s="114">
        <f t="shared" si="13"/>
        <v>710000</v>
      </c>
      <c r="I154" s="145" t="s">
        <v>367</v>
      </c>
    </row>
    <row r="155" spans="1:9" ht="31.5" x14ac:dyDescent="0.2">
      <c r="A155" s="126"/>
      <c r="B155" s="120"/>
      <c r="C155" s="126"/>
      <c r="D155" s="127"/>
      <c r="E155" s="126" t="s">
        <v>250</v>
      </c>
      <c r="F155" s="125" t="s">
        <v>318</v>
      </c>
      <c r="G155" s="122" t="s">
        <v>9</v>
      </c>
      <c r="H155" s="114">
        <f>H150</f>
        <v>550000</v>
      </c>
      <c r="I155" s="145" t="s">
        <v>374</v>
      </c>
    </row>
    <row r="156" spans="1:9" ht="31.5" x14ac:dyDescent="0.2">
      <c r="A156" s="126" t="s">
        <v>250</v>
      </c>
      <c r="B156" s="120" t="s">
        <v>265</v>
      </c>
      <c r="C156" s="126" t="s">
        <v>9</v>
      </c>
      <c r="D156" s="127">
        <v>446000</v>
      </c>
      <c r="E156" s="126" t="s">
        <v>252</v>
      </c>
      <c r="F156" s="125" t="s">
        <v>331</v>
      </c>
      <c r="G156" s="126" t="s">
        <v>9</v>
      </c>
      <c r="H156" s="114">
        <f t="shared" ref="H156:H159" si="14">ROUND((D156*1.537),-4)</f>
        <v>690000</v>
      </c>
      <c r="I156" s="145" t="s">
        <v>367</v>
      </c>
    </row>
    <row r="157" spans="1:9" ht="31.5" x14ac:dyDescent="0.2">
      <c r="A157" s="126" t="s">
        <v>252</v>
      </c>
      <c r="B157" s="120" t="s">
        <v>266</v>
      </c>
      <c r="C157" s="126" t="s">
        <v>9</v>
      </c>
      <c r="D157" s="127">
        <v>429000</v>
      </c>
      <c r="E157" s="126" t="s">
        <v>373</v>
      </c>
      <c r="F157" s="125" t="s">
        <v>332</v>
      </c>
      <c r="G157" s="126" t="s">
        <v>9</v>
      </c>
      <c r="H157" s="114">
        <f t="shared" si="14"/>
        <v>660000</v>
      </c>
      <c r="I157" s="145" t="s">
        <v>367</v>
      </c>
    </row>
    <row r="158" spans="1:9" ht="47.25" x14ac:dyDescent="0.2">
      <c r="A158" s="126" t="s">
        <v>262</v>
      </c>
      <c r="B158" s="120" t="s">
        <v>267</v>
      </c>
      <c r="C158" s="126" t="s">
        <v>9</v>
      </c>
      <c r="D158" s="127">
        <v>360000</v>
      </c>
      <c r="E158" s="126" t="s">
        <v>262</v>
      </c>
      <c r="F158" s="125" t="s">
        <v>385</v>
      </c>
      <c r="G158" s="126" t="s">
        <v>9</v>
      </c>
      <c r="H158" s="114">
        <f t="shared" si="14"/>
        <v>550000</v>
      </c>
      <c r="I158" s="145" t="s">
        <v>367</v>
      </c>
    </row>
    <row r="159" spans="1:9" ht="31.5" x14ac:dyDescent="0.2">
      <c r="A159" s="126" t="s">
        <v>268</v>
      </c>
      <c r="B159" s="120" t="s">
        <v>269</v>
      </c>
      <c r="C159" s="126" t="s">
        <v>9</v>
      </c>
      <c r="D159" s="127">
        <v>197000</v>
      </c>
      <c r="E159" s="126" t="s">
        <v>268</v>
      </c>
      <c r="F159" s="120" t="s">
        <v>269</v>
      </c>
      <c r="G159" s="126" t="s">
        <v>9</v>
      </c>
      <c r="H159" s="114">
        <f t="shared" si="14"/>
        <v>300000</v>
      </c>
      <c r="I159" s="145" t="s">
        <v>367</v>
      </c>
    </row>
    <row r="160" spans="1:9" ht="31.5" x14ac:dyDescent="0.2">
      <c r="A160" s="129">
        <v>6</v>
      </c>
      <c r="B160" s="130" t="s">
        <v>144</v>
      </c>
      <c r="C160" s="129"/>
      <c r="D160" s="138"/>
      <c r="E160" s="129">
        <v>6</v>
      </c>
      <c r="F160" s="130" t="s">
        <v>144</v>
      </c>
      <c r="G160" s="129"/>
      <c r="H160" s="114"/>
      <c r="I160" s="121"/>
    </row>
    <row r="161" spans="1:9" ht="31.5" x14ac:dyDescent="0.2">
      <c r="A161" s="126" t="s">
        <v>246</v>
      </c>
      <c r="B161" s="120" t="s">
        <v>258</v>
      </c>
      <c r="C161" s="126" t="s">
        <v>9</v>
      </c>
      <c r="D161" s="127">
        <v>514000</v>
      </c>
      <c r="E161" s="126" t="s">
        <v>246</v>
      </c>
      <c r="F161" s="120" t="s">
        <v>258</v>
      </c>
      <c r="G161" s="126" t="s">
        <v>9</v>
      </c>
      <c r="H161" s="114">
        <f t="shared" ref="H161:H165" si="15">ROUND((D161*1.537),-4)</f>
        <v>790000</v>
      </c>
      <c r="I161" s="145" t="s">
        <v>367</v>
      </c>
    </row>
    <row r="162" spans="1:9" ht="31.5" x14ac:dyDescent="0.2">
      <c r="A162" s="126" t="s">
        <v>248</v>
      </c>
      <c r="B162" s="120" t="s">
        <v>259</v>
      </c>
      <c r="C162" s="126" t="s">
        <v>9</v>
      </c>
      <c r="D162" s="127">
        <v>429000</v>
      </c>
      <c r="E162" s="126" t="s">
        <v>248</v>
      </c>
      <c r="F162" s="120" t="s">
        <v>259</v>
      </c>
      <c r="G162" s="126" t="s">
        <v>9</v>
      </c>
      <c r="H162" s="114">
        <f t="shared" si="15"/>
        <v>660000</v>
      </c>
      <c r="I162" s="145" t="s">
        <v>367</v>
      </c>
    </row>
    <row r="163" spans="1:9" ht="31.5" x14ac:dyDescent="0.2">
      <c r="A163" s="126" t="s">
        <v>250</v>
      </c>
      <c r="B163" s="120" t="s">
        <v>260</v>
      </c>
      <c r="C163" s="126" t="s">
        <v>9</v>
      </c>
      <c r="D163" s="127">
        <v>360000</v>
      </c>
      <c r="E163" s="126" t="s">
        <v>250</v>
      </c>
      <c r="F163" s="120" t="s">
        <v>260</v>
      </c>
      <c r="G163" s="126" t="s">
        <v>9</v>
      </c>
      <c r="H163" s="114">
        <f t="shared" si="15"/>
        <v>550000</v>
      </c>
      <c r="I163" s="145" t="s">
        <v>367</v>
      </c>
    </row>
    <row r="164" spans="1:9" ht="47.25" x14ac:dyDescent="0.2">
      <c r="A164" s="126" t="s">
        <v>252</v>
      </c>
      <c r="B164" s="120" t="s">
        <v>270</v>
      </c>
      <c r="C164" s="126" t="s">
        <v>9</v>
      </c>
      <c r="D164" s="127">
        <v>360000</v>
      </c>
      <c r="E164" s="126" t="s">
        <v>252</v>
      </c>
      <c r="F164" s="120" t="s">
        <v>270</v>
      </c>
      <c r="G164" s="126" t="s">
        <v>9</v>
      </c>
      <c r="H164" s="114">
        <f t="shared" si="15"/>
        <v>550000</v>
      </c>
      <c r="I164" s="145" t="s">
        <v>367</v>
      </c>
    </row>
    <row r="165" spans="1:9" ht="31.5" x14ac:dyDescent="0.2">
      <c r="A165" s="126" t="s">
        <v>262</v>
      </c>
      <c r="B165" s="120" t="s">
        <v>271</v>
      </c>
      <c r="C165" s="126" t="s">
        <v>9</v>
      </c>
      <c r="D165" s="127">
        <v>197000</v>
      </c>
      <c r="E165" s="126" t="s">
        <v>373</v>
      </c>
      <c r="F165" s="120" t="s">
        <v>271</v>
      </c>
      <c r="G165" s="126" t="s">
        <v>9</v>
      </c>
      <c r="H165" s="114">
        <f t="shared" si="15"/>
        <v>300000</v>
      </c>
      <c r="I165" s="145" t="s">
        <v>367</v>
      </c>
    </row>
    <row r="166" spans="1:9" ht="78.75" x14ac:dyDescent="0.2">
      <c r="A166" s="129">
        <v>7</v>
      </c>
      <c r="B166" s="130" t="s">
        <v>309</v>
      </c>
      <c r="C166" s="129"/>
      <c r="D166" s="138"/>
      <c r="E166" s="129">
        <v>7</v>
      </c>
      <c r="F166" s="130" t="s">
        <v>388</v>
      </c>
      <c r="G166" s="129"/>
      <c r="H166" s="114"/>
      <c r="I166" s="145" t="s">
        <v>314</v>
      </c>
    </row>
    <row r="167" spans="1:9" ht="31.5" x14ac:dyDescent="0.2">
      <c r="A167" s="126" t="s">
        <v>246</v>
      </c>
      <c r="B167" s="120" t="s">
        <v>247</v>
      </c>
      <c r="C167" s="126" t="s">
        <v>9</v>
      </c>
      <c r="D167" s="127">
        <v>514000</v>
      </c>
      <c r="E167" s="126" t="s">
        <v>246</v>
      </c>
      <c r="F167" s="125" t="s">
        <v>339</v>
      </c>
      <c r="G167" s="126" t="s">
        <v>9</v>
      </c>
      <c r="H167" s="114">
        <f t="shared" ref="H167:H174" si="16">ROUND((D167*1.537),-4)</f>
        <v>790000</v>
      </c>
      <c r="I167" s="145" t="s">
        <v>367</v>
      </c>
    </row>
    <row r="168" spans="1:9" ht="31.5" x14ac:dyDescent="0.2">
      <c r="A168" s="126" t="s">
        <v>248</v>
      </c>
      <c r="B168" s="120" t="s">
        <v>249</v>
      </c>
      <c r="C168" s="126" t="s">
        <v>9</v>
      </c>
      <c r="D168" s="127">
        <v>429000</v>
      </c>
      <c r="E168" s="126" t="s">
        <v>248</v>
      </c>
      <c r="F168" s="125" t="s">
        <v>340</v>
      </c>
      <c r="G168" s="126" t="s">
        <v>9</v>
      </c>
      <c r="H168" s="114">
        <f t="shared" si="16"/>
        <v>660000</v>
      </c>
      <c r="I168" s="145" t="s">
        <v>367</v>
      </c>
    </row>
    <row r="169" spans="1:9" ht="31.5" x14ac:dyDescent="0.2">
      <c r="A169" s="126" t="s">
        <v>250</v>
      </c>
      <c r="B169" s="120" t="s">
        <v>275</v>
      </c>
      <c r="C169" s="126" t="s">
        <v>9</v>
      </c>
      <c r="D169" s="127">
        <v>360000</v>
      </c>
      <c r="E169" s="126" t="s">
        <v>250</v>
      </c>
      <c r="F169" s="125" t="s">
        <v>341</v>
      </c>
      <c r="G169" s="126" t="s">
        <v>9</v>
      </c>
      <c r="H169" s="114">
        <f t="shared" si="16"/>
        <v>550000</v>
      </c>
      <c r="I169" s="145" t="s">
        <v>367</v>
      </c>
    </row>
    <row r="170" spans="1:9" ht="78.75" x14ac:dyDescent="0.2">
      <c r="A170" s="126" t="s">
        <v>252</v>
      </c>
      <c r="B170" s="120" t="s">
        <v>310</v>
      </c>
      <c r="C170" s="126" t="s">
        <v>9</v>
      </c>
      <c r="D170" s="127">
        <v>504000</v>
      </c>
      <c r="E170" s="126" t="s">
        <v>252</v>
      </c>
      <c r="F170" s="125" t="s">
        <v>346</v>
      </c>
      <c r="G170" s="126" t="s">
        <v>9</v>
      </c>
      <c r="H170" s="114">
        <f t="shared" si="16"/>
        <v>770000</v>
      </c>
      <c r="I170" s="145" t="s">
        <v>367</v>
      </c>
    </row>
    <row r="171" spans="1:9" ht="94.5" x14ac:dyDescent="0.2">
      <c r="A171" s="126" t="s">
        <v>262</v>
      </c>
      <c r="B171" s="120" t="s">
        <v>311</v>
      </c>
      <c r="C171" s="126" t="s">
        <v>9</v>
      </c>
      <c r="D171" s="127">
        <v>403000</v>
      </c>
      <c r="E171" s="126" t="s">
        <v>373</v>
      </c>
      <c r="F171" s="120" t="s">
        <v>383</v>
      </c>
      <c r="G171" s="126" t="s">
        <v>9</v>
      </c>
      <c r="H171" s="114">
        <f t="shared" si="16"/>
        <v>620000</v>
      </c>
      <c r="I171" s="145" t="s">
        <v>367</v>
      </c>
    </row>
    <row r="172" spans="1:9" ht="63" x14ac:dyDescent="0.2">
      <c r="A172" s="126"/>
      <c r="B172" s="120"/>
      <c r="C172" s="126"/>
      <c r="D172" s="127"/>
      <c r="E172" s="126" t="s">
        <v>262</v>
      </c>
      <c r="F172" s="120" t="s">
        <v>345</v>
      </c>
      <c r="G172" s="126" t="s">
        <v>9</v>
      </c>
      <c r="H172" s="114">
        <f>ROUND((D176*1.537),-4)</f>
        <v>620000</v>
      </c>
      <c r="I172" s="145" t="s">
        <v>367</v>
      </c>
    </row>
    <row r="173" spans="1:9" ht="47.25" x14ac:dyDescent="0.2">
      <c r="A173" s="126"/>
      <c r="B173" s="120"/>
      <c r="C173" s="126"/>
      <c r="D173" s="127"/>
      <c r="E173" s="126" t="s">
        <v>268</v>
      </c>
      <c r="F173" s="120" t="s">
        <v>342</v>
      </c>
      <c r="G173" s="126" t="s">
        <v>135</v>
      </c>
      <c r="H173" s="131">
        <f>D196</f>
        <v>240000</v>
      </c>
      <c r="I173" s="145" t="s">
        <v>376</v>
      </c>
    </row>
    <row r="174" spans="1:9" ht="31.5" x14ac:dyDescent="0.2">
      <c r="A174" s="126" t="s">
        <v>268</v>
      </c>
      <c r="B174" s="120" t="s">
        <v>277</v>
      </c>
      <c r="C174" s="126" t="s">
        <v>9</v>
      </c>
      <c r="D174" s="127">
        <v>197000</v>
      </c>
      <c r="E174" s="126" t="s">
        <v>334</v>
      </c>
      <c r="F174" s="120" t="s">
        <v>277</v>
      </c>
      <c r="G174" s="126" t="s">
        <v>9</v>
      </c>
      <c r="H174" s="114">
        <f t="shared" si="16"/>
        <v>300000</v>
      </c>
      <c r="I174" s="145" t="s">
        <v>367</v>
      </c>
    </row>
    <row r="175" spans="1:9" ht="63" x14ac:dyDescent="0.2">
      <c r="A175" s="129">
        <v>8</v>
      </c>
      <c r="B175" s="130" t="s">
        <v>189</v>
      </c>
      <c r="C175" s="129"/>
      <c r="D175" s="138"/>
      <c r="E175" s="126"/>
      <c r="F175" s="120"/>
      <c r="G175" s="126"/>
      <c r="H175" s="114"/>
      <c r="I175" s="145" t="s">
        <v>389</v>
      </c>
    </row>
    <row r="176" spans="1:9" ht="78.75" x14ac:dyDescent="0.2">
      <c r="A176" s="126"/>
      <c r="B176" s="120" t="s">
        <v>303</v>
      </c>
      <c r="C176" s="126" t="s">
        <v>9</v>
      </c>
      <c r="D176" s="127">
        <v>403000</v>
      </c>
      <c r="E176" s="126"/>
      <c r="F176" s="114"/>
      <c r="G176" s="117"/>
      <c r="H176" s="114"/>
      <c r="I176" s="121"/>
    </row>
    <row r="177" spans="1:9" ht="31.5" x14ac:dyDescent="0.2">
      <c r="A177" s="129">
        <v>9</v>
      </c>
      <c r="B177" s="130" t="s">
        <v>274</v>
      </c>
      <c r="C177" s="129"/>
      <c r="D177" s="138"/>
      <c r="E177" s="129">
        <v>8</v>
      </c>
      <c r="F177" s="130" t="s">
        <v>316</v>
      </c>
      <c r="G177" s="129"/>
      <c r="H177" s="114"/>
      <c r="I177" s="121"/>
    </row>
    <row r="178" spans="1:9" x14ac:dyDescent="0.2">
      <c r="A178" s="126" t="s">
        <v>246</v>
      </c>
      <c r="B178" s="120" t="s">
        <v>247</v>
      </c>
      <c r="C178" s="126" t="s">
        <v>9</v>
      </c>
      <c r="D178" s="127">
        <v>514000</v>
      </c>
      <c r="E178" s="126" t="s">
        <v>246</v>
      </c>
      <c r="F178" s="120" t="s">
        <v>247</v>
      </c>
      <c r="G178" s="126" t="s">
        <v>9</v>
      </c>
      <c r="H178" s="114">
        <f>ROUND((D178*1.537),-4)</f>
        <v>790000</v>
      </c>
      <c r="I178" s="145" t="s">
        <v>367</v>
      </c>
    </row>
    <row r="179" spans="1:9" x14ac:dyDescent="0.2">
      <c r="A179" s="126" t="s">
        <v>248</v>
      </c>
      <c r="B179" s="120" t="s">
        <v>249</v>
      </c>
      <c r="C179" s="126" t="s">
        <v>9</v>
      </c>
      <c r="D179" s="127">
        <v>429000</v>
      </c>
      <c r="E179" s="126" t="s">
        <v>248</v>
      </c>
      <c r="F179" s="120" t="s">
        <v>249</v>
      </c>
      <c r="G179" s="126" t="s">
        <v>9</v>
      </c>
      <c r="H179" s="114">
        <f t="shared" ref="H179:H182" si="17">ROUND((D179*1.537),-4)</f>
        <v>660000</v>
      </c>
      <c r="I179" s="145" t="s">
        <v>367</v>
      </c>
    </row>
    <row r="180" spans="1:9" ht="31.5" x14ac:dyDescent="0.2">
      <c r="A180" s="126" t="s">
        <v>250</v>
      </c>
      <c r="B180" s="120" t="s">
        <v>275</v>
      </c>
      <c r="C180" s="126" t="s">
        <v>9</v>
      </c>
      <c r="D180" s="127">
        <v>360000</v>
      </c>
      <c r="E180" s="126" t="s">
        <v>250</v>
      </c>
      <c r="F180" s="120" t="s">
        <v>275</v>
      </c>
      <c r="G180" s="126" t="s">
        <v>9</v>
      </c>
      <c r="H180" s="114">
        <f t="shared" si="17"/>
        <v>550000</v>
      </c>
      <c r="I180" s="145" t="s">
        <v>367</v>
      </c>
    </row>
    <row r="181" spans="1:9" ht="94.5" x14ac:dyDescent="0.2">
      <c r="A181" s="126" t="s">
        <v>252</v>
      </c>
      <c r="B181" s="120" t="s">
        <v>312</v>
      </c>
      <c r="C181" s="126" t="s">
        <v>9</v>
      </c>
      <c r="D181" s="127">
        <v>504000</v>
      </c>
      <c r="E181" s="126" t="s">
        <v>252</v>
      </c>
      <c r="F181" s="120" t="s">
        <v>310</v>
      </c>
      <c r="G181" s="126" t="s">
        <v>9</v>
      </c>
      <c r="H181" s="114">
        <f t="shared" si="17"/>
        <v>770000</v>
      </c>
      <c r="I181" s="145" t="s">
        <v>367</v>
      </c>
    </row>
    <row r="182" spans="1:9" ht="94.5" x14ac:dyDescent="0.2">
      <c r="A182" s="126" t="s">
        <v>262</v>
      </c>
      <c r="B182" s="120" t="s">
        <v>311</v>
      </c>
      <c r="C182" s="126" t="s">
        <v>9</v>
      </c>
      <c r="D182" s="127">
        <v>403000</v>
      </c>
      <c r="E182" s="126" t="s">
        <v>373</v>
      </c>
      <c r="F182" s="120" t="s">
        <v>382</v>
      </c>
      <c r="G182" s="126" t="s">
        <v>9</v>
      </c>
      <c r="H182" s="114">
        <f t="shared" si="17"/>
        <v>620000</v>
      </c>
      <c r="I182" s="145" t="s">
        <v>367</v>
      </c>
    </row>
    <row r="183" spans="1:9" ht="47.25" x14ac:dyDescent="0.2">
      <c r="A183" s="126" t="s">
        <v>268</v>
      </c>
      <c r="B183" s="120" t="s">
        <v>277</v>
      </c>
      <c r="C183" s="126" t="s">
        <v>9</v>
      </c>
      <c r="D183" s="127">
        <v>197000</v>
      </c>
      <c r="E183" s="126" t="s">
        <v>262</v>
      </c>
      <c r="F183" s="120" t="s">
        <v>272</v>
      </c>
      <c r="G183" s="126" t="s">
        <v>9</v>
      </c>
      <c r="H183" s="114">
        <f>ROUND((D185*1.537),-4)</f>
        <v>620000</v>
      </c>
      <c r="I183" s="145" t="s">
        <v>367</v>
      </c>
    </row>
    <row r="184" spans="1:9" ht="31.5" x14ac:dyDescent="0.2">
      <c r="A184" s="129">
        <v>10</v>
      </c>
      <c r="B184" s="130" t="s">
        <v>190</v>
      </c>
      <c r="C184" s="129"/>
      <c r="D184" s="138"/>
      <c r="E184" s="126" t="s">
        <v>268</v>
      </c>
      <c r="F184" s="120" t="s">
        <v>277</v>
      </c>
      <c r="G184" s="126" t="s">
        <v>9</v>
      </c>
      <c r="H184" s="114">
        <f>ROUND((D183*1.537),-4)</f>
        <v>300000</v>
      </c>
      <c r="I184" s="145" t="s">
        <v>367</v>
      </c>
    </row>
    <row r="185" spans="1:9" ht="78.75" x14ac:dyDescent="0.2">
      <c r="A185" s="126"/>
      <c r="B185" s="120" t="s">
        <v>272</v>
      </c>
      <c r="C185" s="126" t="s">
        <v>9</v>
      </c>
      <c r="D185" s="127">
        <v>403000</v>
      </c>
      <c r="E185" s="128"/>
      <c r="F185" s="114"/>
      <c r="G185" s="117"/>
      <c r="H185" s="114"/>
      <c r="I185" s="121"/>
    </row>
    <row r="186" spans="1:9" ht="31.5" x14ac:dyDescent="0.2">
      <c r="A186" s="129">
        <v>11</v>
      </c>
      <c r="B186" s="130" t="s">
        <v>378</v>
      </c>
      <c r="C186" s="126"/>
      <c r="D186" s="126"/>
      <c r="E186" s="128"/>
      <c r="F186" s="114"/>
      <c r="G186" s="117"/>
      <c r="H186" s="114"/>
      <c r="I186" s="121"/>
    </row>
    <row r="187" spans="1:9" x14ac:dyDescent="0.2">
      <c r="A187" s="126" t="s">
        <v>246</v>
      </c>
      <c r="B187" s="120" t="s">
        <v>247</v>
      </c>
      <c r="C187" s="126" t="s">
        <v>9</v>
      </c>
      <c r="D187" s="131">
        <v>514000</v>
      </c>
      <c r="E187" s="128"/>
      <c r="F187" s="114"/>
      <c r="G187" s="117"/>
      <c r="H187" s="114"/>
      <c r="I187" s="121"/>
    </row>
    <row r="188" spans="1:9" x14ac:dyDescent="0.2">
      <c r="A188" s="126" t="s">
        <v>248</v>
      </c>
      <c r="B188" s="120" t="s">
        <v>249</v>
      </c>
      <c r="C188" s="126" t="s">
        <v>9</v>
      </c>
      <c r="D188" s="131">
        <v>429000</v>
      </c>
      <c r="E188" s="128"/>
      <c r="F188" s="114"/>
      <c r="G188" s="117"/>
      <c r="H188" s="114"/>
      <c r="I188" s="121"/>
    </row>
    <row r="189" spans="1:9" ht="31.5" x14ac:dyDescent="0.2">
      <c r="A189" s="126" t="s">
        <v>250</v>
      </c>
      <c r="B189" s="120" t="s">
        <v>275</v>
      </c>
      <c r="C189" s="126" t="s">
        <v>9</v>
      </c>
      <c r="D189" s="131">
        <v>360000</v>
      </c>
      <c r="E189" s="128"/>
      <c r="F189" s="114"/>
      <c r="G189" s="117"/>
      <c r="H189" s="114"/>
      <c r="I189" s="121"/>
    </row>
    <row r="190" spans="1:9" ht="31.5" x14ac:dyDescent="0.2">
      <c r="A190" s="126" t="s">
        <v>252</v>
      </c>
      <c r="B190" s="120" t="s">
        <v>277</v>
      </c>
      <c r="C190" s="126" t="s">
        <v>9</v>
      </c>
      <c r="D190" s="131">
        <v>197000</v>
      </c>
      <c r="E190" s="128"/>
      <c r="F190" s="114"/>
      <c r="G190" s="117"/>
      <c r="H190" s="114"/>
      <c r="I190" s="121"/>
    </row>
    <row r="191" spans="1:9" ht="31.5" x14ac:dyDescent="0.2">
      <c r="A191" s="129">
        <v>12</v>
      </c>
      <c r="B191" s="130" t="s">
        <v>380</v>
      </c>
      <c r="C191" s="126"/>
      <c r="D191" s="126"/>
      <c r="E191" s="128"/>
      <c r="F191" s="114"/>
      <c r="G191" s="117"/>
      <c r="H191" s="114"/>
      <c r="I191" s="121"/>
    </row>
    <row r="192" spans="1:9" x14ac:dyDescent="0.2">
      <c r="A192" s="126" t="s">
        <v>246</v>
      </c>
      <c r="B192" s="120" t="s">
        <v>247</v>
      </c>
      <c r="C192" s="126" t="s">
        <v>9</v>
      </c>
      <c r="D192" s="131">
        <v>514000</v>
      </c>
      <c r="E192" s="128"/>
      <c r="F192" s="114"/>
      <c r="G192" s="117"/>
      <c r="H192" s="114"/>
      <c r="I192" s="121"/>
    </row>
    <row r="193" spans="1:9" x14ac:dyDescent="0.2">
      <c r="A193" s="126" t="s">
        <v>248</v>
      </c>
      <c r="B193" s="120" t="s">
        <v>249</v>
      </c>
      <c r="C193" s="126" t="s">
        <v>9</v>
      </c>
      <c r="D193" s="131">
        <v>429000</v>
      </c>
      <c r="E193" s="128"/>
      <c r="F193" s="114"/>
      <c r="G193" s="117"/>
      <c r="H193" s="114"/>
      <c r="I193" s="121"/>
    </row>
    <row r="194" spans="1:9" ht="31.5" x14ac:dyDescent="0.2">
      <c r="A194" s="126" t="s">
        <v>250</v>
      </c>
      <c r="B194" s="120" t="s">
        <v>275</v>
      </c>
      <c r="C194" s="126" t="s">
        <v>9</v>
      </c>
      <c r="D194" s="131">
        <v>360000</v>
      </c>
      <c r="E194" s="128"/>
      <c r="F194" s="114"/>
      <c r="G194" s="117"/>
      <c r="H194" s="114"/>
      <c r="I194" s="121"/>
    </row>
    <row r="195" spans="1:9" ht="31.5" x14ac:dyDescent="0.2">
      <c r="A195" s="126" t="s">
        <v>252</v>
      </c>
      <c r="B195" s="120" t="s">
        <v>277</v>
      </c>
      <c r="C195" s="126" t="s">
        <v>9</v>
      </c>
      <c r="D195" s="131">
        <v>197000</v>
      </c>
      <c r="E195" s="128"/>
      <c r="F195" s="114"/>
      <c r="G195" s="117"/>
      <c r="H195" s="114"/>
      <c r="I195" s="121"/>
    </row>
    <row r="196" spans="1:9" ht="63" x14ac:dyDescent="0.2">
      <c r="A196" s="129">
        <v>13</v>
      </c>
      <c r="B196" s="130" t="s">
        <v>381</v>
      </c>
      <c r="C196" s="126" t="s">
        <v>135</v>
      </c>
      <c r="D196" s="131">
        <v>240000</v>
      </c>
      <c r="E196" s="128"/>
      <c r="F196" s="114"/>
      <c r="G196" s="117"/>
      <c r="H196" s="114"/>
      <c r="I196" s="121"/>
    </row>
    <row r="197" spans="1:9" x14ac:dyDescent="0.2">
      <c r="A197" s="126"/>
      <c r="B197" s="120"/>
      <c r="C197" s="126"/>
      <c r="D197" s="127"/>
      <c r="E197" s="128"/>
      <c r="F197" s="114"/>
      <c r="G197" s="117"/>
      <c r="H197" s="114"/>
      <c r="I197" s="121"/>
    </row>
    <row r="198" spans="1:9" ht="51" x14ac:dyDescent="0.2">
      <c r="A198" s="117">
        <v>14</v>
      </c>
      <c r="B198" s="117" t="s">
        <v>352</v>
      </c>
      <c r="C198" s="126" t="s">
        <v>9</v>
      </c>
      <c r="D198" s="114">
        <v>360000</v>
      </c>
      <c r="E198" s="116" t="s">
        <v>195</v>
      </c>
      <c r="F198" s="124" t="s">
        <v>217</v>
      </c>
      <c r="G198" s="122"/>
      <c r="H198" s="114"/>
      <c r="I198" s="121" t="s">
        <v>354</v>
      </c>
    </row>
    <row r="199" spans="1:9" x14ac:dyDescent="0.2">
      <c r="A199" s="114"/>
      <c r="B199" s="114"/>
      <c r="C199" s="126"/>
      <c r="D199" s="114"/>
      <c r="E199" s="116" t="s">
        <v>377</v>
      </c>
      <c r="F199" s="124" t="s">
        <v>353</v>
      </c>
      <c r="G199" s="122"/>
      <c r="H199" s="114"/>
      <c r="I199" s="121"/>
    </row>
    <row r="200" spans="1:9" x14ac:dyDescent="0.2">
      <c r="A200" s="114"/>
      <c r="B200" s="114"/>
      <c r="C200" s="114"/>
      <c r="D200" s="114"/>
      <c r="E200" s="119" t="s">
        <v>246</v>
      </c>
      <c r="F200" s="125" t="s">
        <v>220</v>
      </c>
      <c r="G200" s="122" t="s">
        <v>9</v>
      </c>
      <c r="H200" s="114">
        <f>H156</f>
        <v>690000</v>
      </c>
      <c r="I200" s="121" t="s">
        <v>355</v>
      </c>
    </row>
    <row r="201" spans="1:9" x14ac:dyDescent="0.2">
      <c r="A201" s="114"/>
      <c r="B201" s="114"/>
      <c r="C201" s="114"/>
      <c r="D201" s="114"/>
      <c r="E201" s="119" t="s">
        <v>248</v>
      </c>
      <c r="F201" s="125" t="s">
        <v>221</v>
      </c>
      <c r="G201" s="122" t="s">
        <v>9</v>
      </c>
      <c r="H201" s="114">
        <f t="shared" ref="H201:H202" si="18">H157</f>
        <v>660000</v>
      </c>
      <c r="I201" s="121" t="s">
        <v>356</v>
      </c>
    </row>
    <row r="202" spans="1:9" x14ac:dyDescent="0.2">
      <c r="A202" s="114"/>
      <c r="B202" s="114"/>
      <c r="C202" s="114"/>
      <c r="D202" s="114"/>
      <c r="E202" s="119" t="s">
        <v>250</v>
      </c>
      <c r="F202" s="125" t="s">
        <v>222</v>
      </c>
      <c r="G202" s="122" t="s">
        <v>9</v>
      </c>
      <c r="H202" s="114">
        <f t="shared" si="18"/>
        <v>550000</v>
      </c>
      <c r="I202" s="121" t="s">
        <v>357</v>
      </c>
    </row>
    <row r="203" spans="1:9" x14ac:dyDescent="0.2">
      <c r="A203" s="114"/>
      <c r="B203" s="114"/>
      <c r="C203" s="114"/>
      <c r="D203" s="114"/>
      <c r="E203" s="119" t="s">
        <v>252</v>
      </c>
      <c r="F203" s="125" t="s">
        <v>236</v>
      </c>
      <c r="G203" s="122" t="s">
        <v>9</v>
      </c>
      <c r="H203" s="114">
        <f>H159</f>
        <v>300000</v>
      </c>
      <c r="I203" s="121" t="s">
        <v>358</v>
      </c>
    </row>
    <row r="204" spans="1:9" x14ac:dyDescent="0.2">
      <c r="A204" s="114"/>
      <c r="B204" s="114"/>
      <c r="C204" s="114"/>
      <c r="D204" s="114"/>
      <c r="E204" s="116" t="s">
        <v>379</v>
      </c>
      <c r="F204" s="124" t="s">
        <v>224</v>
      </c>
      <c r="G204" s="122"/>
      <c r="H204" s="114"/>
      <c r="I204" s="121"/>
    </row>
    <row r="205" spans="1:9" x14ac:dyDescent="0.2">
      <c r="A205" s="114"/>
      <c r="B205" s="114"/>
      <c r="C205" s="114"/>
      <c r="D205" s="114"/>
      <c r="E205" s="119" t="s">
        <v>246</v>
      </c>
      <c r="F205" s="125" t="s">
        <v>220</v>
      </c>
      <c r="G205" s="122" t="s">
        <v>9</v>
      </c>
      <c r="H205" s="114">
        <f>H168</f>
        <v>660000</v>
      </c>
      <c r="I205" s="121" t="s">
        <v>359</v>
      </c>
    </row>
    <row r="206" spans="1:9" x14ac:dyDescent="0.2">
      <c r="A206" s="114"/>
      <c r="B206" s="114"/>
      <c r="C206" s="114"/>
      <c r="D206" s="114"/>
      <c r="E206" s="119" t="s">
        <v>248</v>
      </c>
      <c r="F206" s="125" t="s">
        <v>225</v>
      </c>
      <c r="G206" s="122" t="s">
        <v>9</v>
      </c>
      <c r="H206" s="114">
        <f>ROUND((H205*95%),-4)</f>
        <v>630000</v>
      </c>
      <c r="I206" s="121" t="s">
        <v>360</v>
      </c>
    </row>
    <row r="207" spans="1:9" x14ac:dyDescent="0.2">
      <c r="A207" s="114"/>
      <c r="B207" s="114"/>
      <c r="C207" s="114"/>
      <c r="D207" s="114"/>
      <c r="E207" s="119" t="s">
        <v>250</v>
      </c>
      <c r="F207" s="125" t="s">
        <v>222</v>
      </c>
      <c r="G207" s="122" t="s">
        <v>9</v>
      </c>
      <c r="H207" s="114">
        <f>H169</f>
        <v>550000</v>
      </c>
      <c r="I207" s="121" t="s">
        <v>361</v>
      </c>
    </row>
    <row r="208" spans="1:9" x14ac:dyDescent="0.2">
      <c r="A208" s="114"/>
      <c r="B208" s="114"/>
      <c r="C208" s="114"/>
      <c r="D208" s="114"/>
      <c r="E208" s="119" t="s">
        <v>252</v>
      </c>
      <c r="F208" s="125" t="s">
        <v>236</v>
      </c>
      <c r="G208" s="122" t="s">
        <v>9</v>
      </c>
      <c r="H208" s="114">
        <f>H174</f>
        <v>300000</v>
      </c>
      <c r="I208" s="121" t="s">
        <v>362</v>
      </c>
    </row>
    <row r="209" spans="1:9" x14ac:dyDescent="0.2">
      <c r="A209" s="115"/>
      <c r="B209" s="115"/>
      <c r="C209" s="115"/>
      <c r="D209" s="132"/>
      <c r="E209" s="133"/>
      <c r="F209" s="115"/>
      <c r="G209" s="134"/>
      <c r="H209" s="115"/>
      <c r="I209" s="115"/>
    </row>
  </sheetData>
  <mergeCells count="11">
    <mergeCell ref="I119:I123"/>
    <mergeCell ref="I135:I136"/>
    <mergeCell ref="I63:I64"/>
    <mergeCell ref="A3:I3"/>
    <mergeCell ref="A4:I4"/>
    <mergeCell ref="I6:I7"/>
    <mergeCell ref="E6:H6"/>
    <mergeCell ref="A6:D6"/>
    <mergeCell ref="I10:I13"/>
    <mergeCell ref="I27:I31"/>
    <mergeCell ref="I42:I43"/>
  </mergeCells>
  <printOptions horizontalCentered="1"/>
  <pageMargins left="0.2" right="0" top="0.75" bottom="0.75" header="0.3" footer="0.3"/>
  <pageSetup paperSize="9" scale="80" orientation="landscape" horizontalDpi="4294967293" verticalDpi="0"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FF00"/>
  </sheetPr>
  <dimension ref="A1:J202"/>
  <sheetViews>
    <sheetView tabSelected="1" workbookViewId="0">
      <selection activeCell="I18" sqref="I18:I20"/>
    </sheetView>
  </sheetViews>
  <sheetFormatPr defaultColWidth="9.140625" defaultRowHeight="15.75" x14ac:dyDescent="0.2"/>
  <cols>
    <col min="1" max="1" width="9.140625" style="1"/>
    <col min="2" max="2" width="38.140625" style="1" customWidth="1"/>
    <col min="3" max="3" width="20" style="1" customWidth="1"/>
    <col min="4" max="4" width="23.28515625" style="159"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6" t="s">
        <v>394</v>
      </c>
      <c r="B1" s="186"/>
      <c r="C1" s="186"/>
      <c r="D1" s="186"/>
      <c r="E1" s="186"/>
      <c r="F1" s="186"/>
      <c r="G1" s="186"/>
      <c r="H1" s="186"/>
      <c r="I1" s="186"/>
    </row>
    <row r="2" spans="1:9" ht="16.5" customHeight="1" x14ac:dyDescent="0.2">
      <c r="A2" s="187" t="s">
        <v>351</v>
      </c>
      <c r="B2" s="187"/>
      <c r="C2" s="187"/>
      <c r="D2" s="187"/>
      <c r="E2" s="187"/>
      <c r="F2" s="187"/>
      <c r="G2" s="187"/>
      <c r="H2" s="187"/>
      <c r="I2" s="187"/>
    </row>
    <row r="3" spans="1:9" ht="30.75" customHeight="1" x14ac:dyDescent="0.2">
      <c r="A3" s="181" t="s">
        <v>235</v>
      </c>
      <c r="B3" s="181"/>
      <c r="C3" s="181"/>
      <c r="D3" s="181"/>
      <c r="E3" s="181"/>
      <c r="F3" s="181"/>
      <c r="G3" s="181"/>
      <c r="H3" s="181"/>
      <c r="I3" s="181"/>
    </row>
    <row r="5" spans="1:9" ht="38.25" customHeight="1" x14ac:dyDescent="0.2">
      <c r="A5" s="182" t="s">
        <v>245</v>
      </c>
      <c r="B5" s="183"/>
      <c r="C5" s="183"/>
      <c r="D5" s="184"/>
      <c r="E5" s="182" t="s">
        <v>253</v>
      </c>
      <c r="F5" s="183"/>
      <c r="G5" s="183"/>
      <c r="H5" s="183"/>
      <c r="I5" s="184"/>
    </row>
    <row r="6" spans="1:9" s="4" customFormat="1" ht="47.25" x14ac:dyDescent="0.2">
      <c r="A6" s="8" t="s">
        <v>0</v>
      </c>
      <c r="B6" s="8" t="s">
        <v>2</v>
      </c>
      <c r="C6" s="8" t="s">
        <v>1</v>
      </c>
      <c r="D6" s="157"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s="4" customFormat="1" x14ac:dyDescent="0.2">
      <c r="A8" s="129">
        <v>1</v>
      </c>
      <c r="B8" s="130" t="s">
        <v>210</v>
      </c>
      <c r="C8" s="129"/>
      <c r="D8" s="138"/>
      <c r="E8" s="116">
        <v>1</v>
      </c>
      <c r="F8" s="139" t="s">
        <v>210</v>
      </c>
      <c r="G8" s="140"/>
      <c r="H8" s="141"/>
      <c r="I8" s="142"/>
    </row>
    <row r="9" spans="1:9"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ht="27" customHeight="1" x14ac:dyDescent="0.2">
      <c r="A11" s="126" t="s">
        <v>250</v>
      </c>
      <c r="B11" s="120" t="s">
        <v>251</v>
      </c>
      <c r="C11" s="126" t="s">
        <v>9</v>
      </c>
      <c r="D11" s="143">
        <v>429000</v>
      </c>
      <c r="E11" s="119" t="s">
        <v>250</v>
      </c>
      <c r="F11" s="125" t="s">
        <v>318</v>
      </c>
      <c r="G11" s="122" t="s">
        <v>9</v>
      </c>
      <c r="H11" s="114">
        <f>PL03_TS10THPT_BSS!H12</f>
        <v>660000</v>
      </c>
      <c r="I11" s="177"/>
    </row>
    <row r="12" spans="1:9" x14ac:dyDescent="0.2">
      <c r="A12" s="126" t="s">
        <v>252</v>
      </c>
      <c r="B12" s="120" t="s">
        <v>236</v>
      </c>
      <c r="C12" s="126" t="s">
        <v>9</v>
      </c>
      <c r="D12" s="127">
        <v>228000</v>
      </c>
      <c r="E12" s="119" t="s">
        <v>252</v>
      </c>
      <c r="F12" s="125" t="s">
        <v>236</v>
      </c>
      <c r="G12" s="122" t="s">
        <v>9</v>
      </c>
      <c r="H12" s="114">
        <f>PL03_TS10THPT_BSS!H13</f>
        <v>350000</v>
      </c>
      <c r="I12" s="177"/>
    </row>
    <row r="13" spans="1:9" ht="37.5" customHeight="1" x14ac:dyDescent="0.2">
      <c r="A13" s="129">
        <v>2</v>
      </c>
      <c r="B13" s="130" t="s">
        <v>46</v>
      </c>
      <c r="C13" s="129"/>
      <c r="D13" s="138"/>
      <c r="E13" s="116">
        <v>2</v>
      </c>
      <c r="F13" s="139" t="s">
        <v>46</v>
      </c>
      <c r="G13" s="140"/>
      <c r="H13" s="117"/>
      <c r="I13" s="144" t="s">
        <v>367</v>
      </c>
    </row>
    <row r="14" spans="1:9" ht="18.75" x14ac:dyDescent="0.2">
      <c r="A14" s="126" t="s">
        <v>246</v>
      </c>
      <c r="B14" s="120" t="s">
        <v>254</v>
      </c>
      <c r="C14" s="126" t="s">
        <v>9</v>
      </c>
      <c r="D14" s="127">
        <v>540000</v>
      </c>
      <c r="E14" s="119" t="s">
        <v>246</v>
      </c>
      <c r="F14" s="125" t="s">
        <v>254</v>
      </c>
      <c r="G14" s="122" t="s">
        <v>9</v>
      </c>
      <c r="H14" s="114">
        <f>PL03_TS10THPT_BSS!H15</f>
        <v>830000</v>
      </c>
      <c r="I14" s="118"/>
    </row>
    <row r="15" spans="1:9" s="4" customFormat="1" ht="33" customHeight="1" x14ac:dyDescent="0.2">
      <c r="A15" s="126" t="s">
        <v>248</v>
      </c>
      <c r="B15" s="120" t="s">
        <v>255</v>
      </c>
      <c r="C15" s="126" t="s">
        <v>9</v>
      </c>
      <c r="D15" s="127">
        <v>514000</v>
      </c>
      <c r="E15" s="119" t="s">
        <v>248</v>
      </c>
      <c r="F15" s="125" t="s">
        <v>319</v>
      </c>
      <c r="G15" s="122" t="s">
        <v>9</v>
      </c>
      <c r="H15" s="114">
        <f>PL03_TS10THPT_BSS!H16</f>
        <v>790000</v>
      </c>
      <c r="I15" s="144" t="s">
        <v>395</v>
      </c>
    </row>
    <row r="16" spans="1:9" x14ac:dyDescent="0.2">
      <c r="A16" s="126" t="s">
        <v>250</v>
      </c>
      <c r="B16" s="120" t="s">
        <v>222</v>
      </c>
      <c r="C16" s="126" t="s">
        <v>9</v>
      </c>
      <c r="D16" s="127">
        <v>429000</v>
      </c>
      <c r="E16" s="119" t="s">
        <v>250</v>
      </c>
      <c r="F16" s="125" t="s">
        <v>222</v>
      </c>
      <c r="G16" s="122" t="s">
        <v>9</v>
      </c>
      <c r="H16" s="114">
        <f>PL03_TS10THPT_BSS!H17</f>
        <v>660000</v>
      </c>
      <c r="I16" s="144" t="s">
        <v>395</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395</v>
      </c>
    </row>
    <row r="19" spans="1:9" x14ac:dyDescent="0.2">
      <c r="A19" s="126" t="s">
        <v>248</v>
      </c>
      <c r="B19" s="120" t="s">
        <v>249</v>
      </c>
      <c r="C19" s="126" t="s">
        <v>9</v>
      </c>
      <c r="D19" s="127">
        <v>446000</v>
      </c>
      <c r="E19" s="119" t="s">
        <v>248</v>
      </c>
      <c r="F19" s="125" t="s">
        <v>317</v>
      </c>
      <c r="G19" s="122" t="s">
        <v>9</v>
      </c>
      <c r="H19" s="114">
        <f>PL03_TS10THPT_BSS!H20</f>
        <v>690000</v>
      </c>
      <c r="I19" s="144" t="s">
        <v>395</v>
      </c>
    </row>
    <row r="20" spans="1:9" s="4" customFormat="1" x14ac:dyDescent="0.2">
      <c r="A20" s="126" t="s">
        <v>250</v>
      </c>
      <c r="B20" s="120" t="s">
        <v>256</v>
      </c>
      <c r="C20" s="126" t="s">
        <v>9</v>
      </c>
      <c r="D20" s="127">
        <v>360000</v>
      </c>
      <c r="E20" s="119" t="s">
        <v>250</v>
      </c>
      <c r="F20" s="125" t="s">
        <v>222</v>
      </c>
      <c r="G20" s="122" t="s">
        <v>9</v>
      </c>
      <c r="H20" s="114">
        <f>PL03_TS10THPT_BSS!H21</f>
        <v>550000</v>
      </c>
      <c r="I20" s="144" t="s">
        <v>395</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47.25"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31.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15.75" customHeight="1"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s="4" customFormat="1" ht="29.25" customHeight="1" x14ac:dyDescent="0.2">
      <c r="A78" s="126" t="s">
        <v>262</v>
      </c>
      <c r="B78" s="120" t="s">
        <v>277</v>
      </c>
      <c r="C78" s="126" t="s">
        <v>9</v>
      </c>
      <c r="D78" s="127">
        <v>197000</v>
      </c>
      <c r="E78" s="119" t="s">
        <v>262</v>
      </c>
      <c r="F78" s="125" t="s">
        <v>343</v>
      </c>
      <c r="G78" s="122" t="s">
        <v>9</v>
      </c>
      <c r="H78" s="114">
        <f>PL03_TS10THPT_BSS!H79</f>
        <v>300000</v>
      </c>
      <c r="I78" s="145" t="s">
        <v>367</v>
      </c>
    </row>
    <row r="79" spans="1:9" s="4" customFormat="1" ht="29.25" customHeight="1" x14ac:dyDescent="0.2">
      <c r="A79" s="129">
        <v>8</v>
      </c>
      <c r="B79" s="130" t="s">
        <v>189</v>
      </c>
      <c r="C79" s="129"/>
      <c r="D79" s="129"/>
      <c r="E79" s="119"/>
      <c r="F79" s="125"/>
      <c r="G79" s="122"/>
      <c r="H79" s="114"/>
      <c r="I79" s="145"/>
    </row>
    <row r="80" spans="1:9" s="4" customFormat="1" ht="29.25" customHeight="1" x14ac:dyDescent="0.2">
      <c r="A80" s="126"/>
      <c r="B80" s="120" t="s">
        <v>303</v>
      </c>
      <c r="C80" s="126" t="s">
        <v>9</v>
      </c>
      <c r="D80" s="131">
        <v>403000</v>
      </c>
      <c r="E80" s="119"/>
      <c r="F80" s="125"/>
      <c r="G80" s="122"/>
      <c r="H80" s="114"/>
      <c r="I80" s="145"/>
    </row>
    <row r="81" spans="1:10" s="4" customFormat="1" ht="29.25" customHeight="1" x14ac:dyDescent="0.2">
      <c r="A81" s="129">
        <v>9</v>
      </c>
      <c r="B81" s="130" t="s">
        <v>274</v>
      </c>
      <c r="C81" s="129"/>
      <c r="D81" s="129"/>
      <c r="E81" s="129">
        <v>8</v>
      </c>
      <c r="F81" s="130" t="s">
        <v>316</v>
      </c>
      <c r="G81" s="129"/>
      <c r="H81" s="114"/>
      <c r="I81" s="145"/>
    </row>
    <row r="82" spans="1:10" s="4" customFormat="1" ht="29.25" customHeight="1" x14ac:dyDescent="0.2">
      <c r="A82" s="126" t="s">
        <v>246</v>
      </c>
      <c r="B82" s="120" t="s">
        <v>247</v>
      </c>
      <c r="C82" s="126" t="s">
        <v>9</v>
      </c>
      <c r="D82" s="131">
        <v>514000</v>
      </c>
      <c r="E82" s="126" t="s">
        <v>246</v>
      </c>
      <c r="F82" s="120" t="s">
        <v>247</v>
      </c>
      <c r="G82" s="126" t="s">
        <v>9</v>
      </c>
      <c r="H82" s="114">
        <f>PL03_TS10THPT_BSS!H83</f>
        <v>790000</v>
      </c>
      <c r="I82" s="145" t="s">
        <v>367</v>
      </c>
    </row>
    <row r="83" spans="1:10" s="4" customFormat="1" ht="29.25" customHeight="1" x14ac:dyDescent="0.2">
      <c r="A83" s="126" t="s">
        <v>248</v>
      </c>
      <c r="B83" s="120" t="s">
        <v>249</v>
      </c>
      <c r="C83" s="126" t="s">
        <v>9</v>
      </c>
      <c r="D83" s="131">
        <v>429000</v>
      </c>
      <c r="E83" s="126" t="s">
        <v>248</v>
      </c>
      <c r="F83" s="120" t="s">
        <v>249</v>
      </c>
      <c r="G83" s="126" t="s">
        <v>9</v>
      </c>
      <c r="H83" s="114">
        <f>PL03_TS10THPT_BSS!H84</f>
        <v>660000</v>
      </c>
      <c r="I83" s="145" t="s">
        <v>367</v>
      </c>
    </row>
    <row r="84" spans="1:10" s="4" customFormat="1" ht="45" customHeight="1" x14ac:dyDescent="0.2">
      <c r="A84" s="126" t="s">
        <v>250</v>
      </c>
      <c r="B84" s="120" t="s">
        <v>275</v>
      </c>
      <c r="C84" s="126" t="s">
        <v>9</v>
      </c>
      <c r="D84" s="131">
        <v>360000</v>
      </c>
      <c r="E84" s="126" t="s">
        <v>250</v>
      </c>
      <c r="F84" s="120" t="s">
        <v>275</v>
      </c>
      <c r="G84" s="126" t="s">
        <v>9</v>
      </c>
      <c r="H84" s="114">
        <f>PL03_TS10THPT_BSS!H85</f>
        <v>550000</v>
      </c>
      <c r="I84" s="145" t="s">
        <v>367</v>
      </c>
    </row>
    <row r="85" spans="1:10" s="4" customFormat="1" ht="29.25" customHeight="1" x14ac:dyDescent="0.2">
      <c r="A85" s="126" t="s">
        <v>252</v>
      </c>
      <c r="B85" s="120" t="s">
        <v>276</v>
      </c>
      <c r="C85" s="126" t="s">
        <v>9</v>
      </c>
      <c r="D85" s="131">
        <v>403000</v>
      </c>
      <c r="E85" s="126" t="s">
        <v>252</v>
      </c>
      <c r="F85" s="125" t="s">
        <v>375</v>
      </c>
      <c r="G85" s="126" t="s">
        <v>9</v>
      </c>
      <c r="H85" s="114">
        <f>PL03_TS10THPT_BSS!H86</f>
        <v>620000</v>
      </c>
      <c r="I85" s="145" t="s">
        <v>367</v>
      </c>
    </row>
    <row r="86" spans="1:10" s="4" customFormat="1" ht="29.25" customHeight="1" x14ac:dyDescent="0.2">
      <c r="A86" s="126" t="s">
        <v>262</v>
      </c>
      <c r="B86" s="120" t="s">
        <v>277</v>
      </c>
      <c r="C86" s="126" t="s">
        <v>9</v>
      </c>
      <c r="D86" s="131">
        <v>197000</v>
      </c>
      <c r="E86" s="126" t="s">
        <v>262</v>
      </c>
      <c r="F86" s="120" t="s">
        <v>277</v>
      </c>
      <c r="G86" s="126" t="s">
        <v>9</v>
      </c>
      <c r="H86" s="114">
        <f>PL03_TS10THPT_BSS!H87</f>
        <v>300000</v>
      </c>
      <c r="I86" s="145" t="s">
        <v>367</v>
      </c>
    </row>
    <row r="87" spans="1:10" ht="38.25" x14ac:dyDescent="0.2">
      <c r="A87" s="129">
        <v>10</v>
      </c>
      <c r="B87" s="130" t="s">
        <v>190</v>
      </c>
      <c r="C87" s="129"/>
      <c r="D87" s="129"/>
      <c r="E87" s="116" t="s">
        <v>195</v>
      </c>
      <c r="F87" s="124" t="s">
        <v>217</v>
      </c>
      <c r="G87" s="122"/>
      <c r="H87" s="114"/>
      <c r="I87" s="121" t="s">
        <v>354</v>
      </c>
    </row>
    <row r="88" spans="1:10" ht="47.25" x14ac:dyDescent="0.2">
      <c r="A88" s="126"/>
      <c r="B88" s="120" t="s">
        <v>303</v>
      </c>
      <c r="C88" s="126" t="s">
        <v>9</v>
      </c>
      <c r="D88" s="131">
        <v>403000</v>
      </c>
      <c r="E88" s="116" t="s">
        <v>377</v>
      </c>
      <c r="F88" s="124" t="s">
        <v>353</v>
      </c>
      <c r="G88" s="122"/>
      <c r="H88" s="114"/>
      <c r="I88" s="121"/>
    </row>
    <row r="89" spans="1:10" ht="15.75" customHeight="1" x14ac:dyDescent="0.2">
      <c r="A89" s="129">
        <v>1</v>
      </c>
      <c r="B89" s="130" t="s">
        <v>378</v>
      </c>
      <c r="C89" s="126"/>
      <c r="D89" s="126"/>
      <c r="E89" s="119" t="s">
        <v>246</v>
      </c>
      <c r="F89" s="125" t="s">
        <v>220</v>
      </c>
      <c r="G89" s="122" t="s">
        <v>9</v>
      </c>
      <c r="H89" s="114">
        <f>PL03_TS10THPT_BSS!H105</f>
        <v>690000</v>
      </c>
      <c r="I89" s="121" t="s">
        <v>355</v>
      </c>
    </row>
    <row r="90" spans="1:10" x14ac:dyDescent="0.2">
      <c r="A90" s="126" t="s">
        <v>246</v>
      </c>
      <c r="B90" s="120" t="s">
        <v>247</v>
      </c>
      <c r="C90" s="126" t="s">
        <v>9</v>
      </c>
      <c r="D90" s="131">
        <v>514000</v>
      </c>
      <c r="E90" s="119" t="s">
        <v>248</v>
      </c>
      <c r="F90" s="125" t="s">
        <v>221</v>
      </c>
      <c r="G90" s="122" t="s">
        <v>9</v>
      </c>
      <c r="H90" s="114">
        <f>PL03_TS10THPT_BSS!H106</f>
        <v>660000</v>
      </c>
      <c r="I90" s="121" t="s">
        <v>356</v>
      </c>
      <c r="J90" s="1" t="s">
        <v>273</v>
      </c>
    </row>
    <row r="91" spans="1:10" ht="15.75" customHeight="1" x14ac:dyDescent="0.2">
      <c r="A91" s="126" t="s">
        <v>248</v>
      </c>
      <c r="B91" s="120" t="s">
        <v>249</v>
      </c>
      <c r="C91" s="126" t="s">
        <v>9</v>
      </c>
      <c r="D91" s="131">
        <v>429000</v>
      </c>
      <c r="E91" s="119" t="s">
        <v>250</v>
      </c>
      <c r="F91" s="125" t="s">
        <v>222</v>
      </c>
      <c r="G91" s="122" t="s">
        <v>9</v>
      </c>
      <c r="H91" s="114">
        <f>PL03_TS10THPT_BSS!H107</f>
        <v>550000</v>
      </c>
      <c r="I91" s="121" t="s">
        <v>357</v>
      </c>
    </row>
    <row r="92" spans="1:10" x14ac:dyDescent="0.2">
      <c r="A92" s="126" t="s">
        <v>250</v>
      </c>
      <c r="B92" s="120" t="s">
        <v>275</v>
      </c>
      <c r="C92" s="126" t="s">
        <v>9</v>
      </c>
      <c r="D92" s="131">
        <v>360000</v>
      </c>
      <c r="E92" s="119" t="s">
        <v>252</v>
      </c>
      <c r="F92" s="125" t="s">
        <v>236</v>
      </c>
      <c r="G92" s="122" t="s">
        <v>9</v>
      </c>
      <c r="H92" s="114">
        <f>PL03_TS10THPT_BSS!H108</f>
        <v>300000</v>
      </c>
      <c r="I92" s="121" t="s">
        <v>358</v>
      </c>
    </row>
    <row r="93" spans="1:10" ht="26.25" customHeight="1" x14ac:dyDescent="0.2">
      <c r="A93" s="126" t="s">
        <v>252</v>
      </c>
      <c r="B93" s="120" t="s">
        <v>277</v>
      </c>
      <c r="C93" s="126" t="s">
        <v>9</v>
      </c>
      <c r="D93" s="131">
        <v>197000</v>
      </c>
      <c r="E93" s="116" t="s">
        <v>379</v>
      </c>
      <c r="F93" s="124" t="s">
        <v>224</v>
      </c>
      <c r="G93" s="122"/>
      <c r="H93" s="114"/>
      <c r="I93" s="121"/>
    </row>
    <row r="94" spans="1:10" x14ac:dyDescent="0.2">
      <c r="A94" s="129">
        <v>2</v>
      </c>
      <c r="B94" s="130" t="s">
        <v>380</v>
      </c>
      <c r="C94" s="126"/>
      <c r="D94" s="126"/>
      <c r="E94" s="119" t="s">
        <v>246</v>
      </c>
      <c r="F94" s="125" t="s">
        <v>220</v>
      </c>
      <c r="G94" s="122" t="s">
        <v>9</v>
      </c>
      <c r="H94" s="114">
        <f>PL03_TS10THPT_BSS!H110</f>
        <v>660000</v>
      </c>
      <c r="I94" s="121" t="s">
        <v>359</v>
      </c>
    </row>
    <row r="95" spans="1:10" x14ac:dyDescent="0.2">
      <c r="A95" s="126" t="s">
        <v>246</v>
      </c>
      <c r="B95" s="120" t="s">
        <v>247</v>
      </c>
      <c r="C95" s="126" t="s">
        <v>9</v>
      </c>
      <c r="D95" s="131">
        <v>514000</v>
      </c>
      <c r="E95" s="119" t="s">
        <v>248</v>
      </c>
      <c r="F95" s="125" t="s">
        <v>225</v>
      </c>
      <c r="G95" s="122" t="s">
        <v>9</v>
      </c>
      <c r="H95" s="114">
        <f>PL03_TS10THPT_BSS!H111</f>
        <v>630000</v>
      </c>
      <c r="I95" s="121" t="s">
        <v>360</v>
      </c>
    </row>
    <row r="96" spans="1:10" x14ac:dyDescent="0.2">
      <c r="A96" s="126" t="s">
        <v>248</v>
      </c>
      <c r="B96" s="120" t="s">
        <v>249</v>
      </c>
      <c r="C96" s="126" t="s">
        <v>9</v>
      </c>
      <c r="D96" s="131">
        <v>429000</v>
      </c>
      <c r="E96" s="119" t="s">
        <v>250</v>
      </c>
      <c r="F96" s="125" t="s">
        <v>222</v>
      </c>
      <c r="G96" s="122" t="s">
        <v>9</v>
      </c>
      <c r="H96" s="114">
        <f>PL03_TS10THPT_BSS!H112</f>
        <v>550000</v>
      </c>
      <c r="I96" s="121" t="s">
        <v>361</v>
      </c>
    </row>
    <row r="97" spans="1:10" ht="25.5" customHeight="1" x14ac:dyDescent="0.2">
      <c r="A97" s="126" t="s">
        <v>250</v>
      </c>
      <c r="B97" s="120" t="s">
        <v>275</v>
      </c>
      <c r="C97" s="126" t="s">
        <v>9</v>
      </c>
      <c r="D97" s="131">
        <v>360000</v>
      </c>
      <c r="E97" s="119" t="s">
        <v>252</v>
      </c>
      <c r="F97" s="125" t="s">
        <v>236</v>
      </c>
      <c r="G97" s="122" t="s">
        <v>9</v>
      </c>
      <c r="H97" s="114">
        <f>PL03_TS10THPT_BSS!H113</f>
        <v>300000</v>
      </c>
      <c r="I97" s="121" t="s">
        <v>362</v>
      </c>
    </row>
    <row r="98" spans="1:10" s="4" customFormat="1" x14ac:dyDescent="0.2">
      <c r="A98" s="126" t="s">
        <v>252</v>
      </c>
      <c r="B98" s="120" t="s">
        <v>277</v>
      </c>
      <c r="C98" s="126" t="s">
        <v>9</v>
      </c>
      <c r="D98" s="131">
        <v>197000</v>
      </c>
      <c r="E98" s="129"/>
      <c r="F98" s="130"/>
      <c r="G98" s="129"/>
      <c r="H98" s="114"/>
      <c r="I98" s="145"/>
    </row>
    <row r="99" spans="1:10" ht="31.5" x14ac:dyDescent="0.2">
      <c r="A99" s="129">
        <v>3</v>
      </c>
      <c r="B99" s="130" t="s">
        <v>381</v>
      </c>
      <c r="C99" s="126" t="s">
        <v>135</v>
      </c>
      <c r="D99" s="131">
        <v>240000</v>
      </c>
      <c r="E99" s="129"/>
      <c r="F99" s="130"/>
      <c r="G99" s="129"/>
      <c r="H99" s="114"/>
      <c r="I99" s="145"/>
    </row>
    <row r="100" spans="1:10" ht="31.5" x14ac:dyDescent="0.2">
      <c r="A100" s="129" t="s">
        <v>39</v>
      </c>
      <c r="B100" s="130" t="s">
        <v>85</v>
      </c>
      <c r="C100" s="129"/>
      <c r="D100" s="138"/>
      <c r="E100" s="129" t="s">
        <v>39</v>
      </c>
      <c r="F100" s="130" t="s">
        <v>85</v>
      </c>
      <c r="G100" s="114"/>
      <c r="H100" s="114"/>
      <c r="I100" s="145"/>
    </row>
    <row r="101" spans="1:10" ht="31.5" x14ac:dyDescent="0.2">
      <c r="A101" s="129">
        <v>1</v>
      </c>
      <c r="B101" s="130" t="s">
        <v>194</v>
      </c>
      <c r="C101" s="129"/>
      <c r="D101" s="138"/>
      <c r="E101" s="129">
        <v>1</v>
      </c>
      <c r="F101" s="130" t="s">
        <v>194</v>
      </c>
      <c r="G101" s="129"/>
      <c r="H101" s="114"/>
      <c r="I101" s="145"/>
    </row>
    <row r="102" spans="1:10" ht="47.25" x14ac:dyDescent="0.2">
      <c r="A102" s="126" t="s">
        <v>4</v>
      </c>
      <c r="B102" s="120" t="s">
        <v>304</v>
      </c>
      <c r="C102" s="126"/>
      <c r="D102" s="127"/>
      <c r="E102" s="126" t="s">
        <v>4</v>
      </c>
      <c r="F102" s="120" t="s">
        <v>304</v>
      </c>
      <c r="G102" s="126"/>
      <c r="H102" s="114"/>
      <c r="I102" s="145"/>
      <c r="J102" s="1" t="s">
        <v>273</v>
      </c>
    </row>
    <row r="103" spans="1:10" ht="63" x14ac:dyDescent="0.2">
      <c r="A103" s="126" t="s">
        <v>246</v>
      </c>
      <c r="B103" s="120" t="s">
        <v>282</v>
      </c>
      <c r="C103" s="126" t="s">
        <v>9</v>
      </c>
      <c r="D103" s="127">
        <v>800000</v>
      </c>
      <c r="E103" s="126" t="s">
        <v>246</v>
      </c>
      <c r="F103" s="120" t="s">
        <v>282</v>
      </c>
      <c r="G103" s="126" t="s">
        <v>9</v>
      </c>
      <c r="H103" s="114">
        <f>PL03_TS10THPT_BSS!H117</f>
        <v>1230000</v>
      </c>
      <c r="I103" s="154" t="s">
        <v>349</v>
      </c>
    </row>
    <row r="104" spans="1:10" x14ac:dyDescent="0.2">
      <c r="A104" s="126" t="s">
        <v>248</v>
      </c>
      <c r="B104" s="120" t="s">
        <v>283</v>
      </c>
      <c r="C104" s="126" t="s">
        <v>9</v>
      </c>
      <c r="D104" s="127">
        <v>520000</v>
      </c>
      <c r="E104" s="126" t="s">
        <v>248</v>
      </c>
      <c r="F104" s="120" t="s">
        <v>283</v>
      </c>
      <c r="G104" s="126" t="s">
        <v>9</v>
      </c>
      <c r="H104" s="114">
        <f>PL03_TS10THPT_BSS!H118</f>
        <v>800000</v>
      </c>
      <c r="I104" s="145" t="s">
        <v>367</v>
      </c>
    </row>
    <row r="105" spans="1:10" x14ac:dyDescent="0.2">
      <c r="A105" s="126" t="s">
        <v>6</v>
      </c>
      <c r="B105" s="120" t="s">
        <v>284</v>
      </c>
      <c r="C105" s="126" t="s">
        <v>179</v>
      </c>
      <c r="D105" s="127">
        <v>56000</v>
      </c>
      <c r="E105" s="126" t="s">
        <v>6</v>
      </c>
      <c r="F105" s="120" t="s">
        <v>284</v>
      </c>
      <c r="G105" s="126" t="s">
        <v>179</v>
      </c>
      <c r="H105" s="114">
        <f>PL03_TS10THPT_BSS!H119</f>
        <v>56000</v>
      </c>
      <c r="I105" s="178" t="s">
        <v>370</v>
      </c>
    </row>
    <row r="106" spans="1:10" ht="31.5" x14ac:dyDescent="0.2">
      <c r="A106" s="126" t="s">
        <v>11</v>
      </c>
      <c r="B106" s="120" t="s">
        <v>186</v>
      </c>
      <c r="C106" s="126" t="s">
        <v>179</v>
      </c>
      <c r="D106" s="127">
        <v>48000</v>
      </c>
      <c r="E106" s="126" t="s">
        <v>11</v>
      </c>
      <c r="F106" s="120" t="s">
        <v>186</v>
      </c>
      <c r="G106" s="126" t="s">
        <v>179</v>
      </c>
      <c r="H106" s="114">
        <f>PL03_TS10THPT_BSS!H120</f>
        <v>48000</v>
      </c>
      <c r="I106" s="178"/>
    </row>
    <row r="107" spans="1:10" x14ac:dyDescent="0.2">
      <c r="A107" s="126" t="s">
        <v>285</v>
      </c>
      <c r="B107" s="120" t="s">
        <v>180</v>
      </c>
      <c r="C107" s="126" t="s">
        <v>179</v>
      </c>
      <c r="D107" s="127">
        <v>40000</v>
      </c>
      <c r="E107" s="126" t="s">
        <v>285</v>
      </c>
      <c r="F107" s="120" t="s">
        <v>180</v>
      </c>
      <c r="G107" s="126" t="s">
        <v>179</v>
      </c>
      <c r="H107" s="114">
        <f>PL03_TS10THPT_BSS!H121</f>
        <v>40000</v>
      </c>
      <c r="I107" s="178"/>
    </row>
    <row r="108" spans="1:10"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10" ht="63" x14ac:dyDescent="0.2">
      <c r="A109" s="126" t="s">
        <v>287</v>
      </c>
      <c r="B109" s="120" t="s">
        <v>181</v>
      </c>
      <c r="C109" s="126" t="s">
        <v>179</v>
      </c>
      <c r="D109" s="127">
        <v>8000</v>
      </c>
      <c r="E109" s="126" t="s">
        <v>287</v>
      </c>
      <c r="F109" s="120" t="s">
        <v>181</v>
      </c>
      <c r="G109" s="126" t="s">
        <v>179</v>
      </c>
      <c r="H109" s="114">
        <f>PL03_TS10THPT_BSS!H123</f>
        <v>8000</v>
      </c>
      <c r="I109" s="178"/>
    </row>
    <row r="110" spans="1:10" ht="15.75" customHeight="1" x14ac:dyDescent="0.2">
      <c r="A110" s="126" t="s">
        <v>288</v>
      </c>
      <c r="B110" s="120" t="s">
        <v>289</v>
      </c>
      <c r="C110" s="126"/>
      <c r="D110" s="127"/>
      <c r="E110" s="126" t="s">
        <v>288</v>
      </c>
      <c r="F110" s="120" t="s">
        <v>289</v>
      </c>
      <c r="G110" s="126"/>
      <c r="H110" s="114"/>
      <c r="I110" s="145"/>
    </row>
    <row r="111" spans="1:10" ht="63" x14ac:dyDescent="0.2">
      <c r="A111" s="126" t="s">
        <v>246</v>
      </c>
      <c r="B111" s="120" t="s">
        <v>282</v>
      </c>
      <c r="C111" s="126" t="s">
        <v>9</v>
      </c>
      <c r="D111" s="127">
        <v>800000</v>
      </c>
      <c r="E111" s="126" t="s">
        <v>246</v>
      </c>
      <c r="F111" s="120" t="s">
        <v>282</v>
      </c>
      <c r="G111" s="126" t="s">
        <v>9</v>
      </c>
      <c r="H111" s="114">
        <f>PL03_TS10THPT_BSS!H125</f>
        <v>1230000</v>
      </c>
      <c r="I111" s="154" t="s">
        <v>349</v>
      </c>
    </row>
    <row r="112" spans="1:10" ht="69.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10" x14ac:dyDescent="0.2">
      <c r="A113" s="129">
        <v>2</v>
      </c>
      <c r="B113" s="130" t="s">
        <v>3</v>
      </c>
      <c r="C113" s="129"/>
      <c r="D113" s="138"/>
      <c r="E113" s="129">
        <v>2</v>
      </c>
      <c r="F113" s="130" t="s">
        <v>3</v>
      </c>
      <c r="G113" s="129"/>
      <c r="H113" s="114"/>
      <c r="I113" s="145"/>
    </row>
    <row r="114" spans="1:10" ht="47.25" x14ac:dyDescent="0.2">
      <c r="A114" s="126" t="s">
        <v>122</v>
      </c>
      <c r="B114" s="120" t="s">
        <v>290</v>
      </c>
      <c r="C114" s="126"/>
      <c r="D114" s="127"/>
      <c r="E114" s="126" t="s">
        <v>122</v>
      </c>
      <c r="F114" s="120" t="s">
        <v>290</v>
      </c>
      <c r="G114" s="126"/>
      <c r="H114" s="114"/>
      <c r="I114" s="145"/>
    </row>
    <row r="115" spans="1:10" x14ac:dyDescent="0.2">
      <c r="A115" s="126" t="s">
        <v>246</v>
      </c>
      <c r="B115" s="120" t="s">
        <v>291</v>
      </c>
      <c r="C115" s="126" t="s">
        <v>9</v>
      </c>
      <c r="D115" s="127">
        <v>600000</v>
      </c>
      <c r="E115" s="126" t="s">
        <v>246</v>
      </c>
      <c r="F115" s="120" t="s">
        <v>291</v>
      </c>
      <c r="G115" s="126" t="s">
        <v>9</v>
      </c>
      <c r="H115" s="114">
        <f>PL03_TS10THPT_BSS!H129</f>
        <v>920000</v>
      </c>
      <c r="I115" s="145" t="s">
        <v>367</v>
      </c>
    </row>
    <row r="116" spans="1:10" x14ac:dyDescent="0.2">
      <c r="A116" s="126" t="s">
        <v>248</v>
      </c>
      <c r="B116" s="120" t="s">
        <v>283</v>
      </c>
      <c r="C116" s="126" t="s">
        <v>9</v>
      </c>
      <c r="D116" s="127">
        <v>394000</v>
      </c>
      <c r="E116" s="126" t="s">
        <v>248</v>
      </c>
      <c r="F116" s="120" t="s">
        <v>283</v>
      </c>
      <c r="G116" s="126" t="s">
        <v>9</v>
      </c>
      <c r="H116" s="114">
        <f>PL03_TS10THPT_BSS!H130</f>
        <v>610000</v>
      </c>
      <c r="I116" s="145" t="s">
        <v>367</v>
      </c>
    </row>
    <row r="117" spans="1:10" x14ac:dyDescent="0.2">
      <c r="A117" s="126" t="s">
        <v>123</v>
      </c>
      <c r="B117" s="120" t="s">
        <v>292</v>
      </c>
      <c r="C117" s="126"/>
      <c r="D117" s="127"/>
      <c r="E117" s="126" t="s">
        <v>123</v>
      </c>
      <c r="F117" s="120" t="s">
        <v>292</v>
      </c>
      <c r="G117" s="126"/>
      <c r="H117" s="114"/>
      <c r="I117" s="145"/>
    </row>
    <row r="118" spans="1:10" ht="31.5" x14ac:dyDescent="0.2">
      <c r="A118" s="126" t="s">
        <v>246</v>
      </c>
      <c r="B118" s="120" t="s">
        <v>305</v>
      </c>
      <c r="C118" s="126" t="s">
        <v>5</v>
      </c>
      <c r="D118" s="127">
        <v>480000</v>
      </c>
      <c r="E118" s="126" t="s">
        <v>246</v>
      </c>
      <c r="F118" s="120" t="s">
        <v>305</v>
      </c>
      <c r="G118" s="126" t="s">
        <v>5</v>
      </c>
      <c r="H118" s="114">
        <f>PL03_TS10THPT_BSS!H132</f>
        <v>480000</v>
      </c>
      <c r="I118" s="145" t="s">
        <v>348</v>
      </c>
    </row>
    <row r="119" spans="1:10" ht="31.5" x14ac:dyDescent="0.2">
      <c r="A119" s="126" t="s">
        <v>248</v>
      </c>
      <c r="B119" s="120" t="s">
        <v>306</v>
      </c>
      <c r="C119" s="126" t="s">
        <v>5</v>
      </c>
      <c r="D119" s="127">
        <v>600000</v>
      </c>
      <c r="E119" s="126" t="s">
        <v>248</v>
      </c>
      <c r="F119" s="120" t="s">
        <v>306</v>
      </c>
      <c r="G119" s="126" t="s">
        <v>5</v>
      </c>
      <c r="H119" s="114">
        <f>PL03_TS10THPT_BSS!H133</f>
        <v>600000</v>
      </c>
      <c r="I119" s="145" t="s">
        <v>348</v>
      </c>
    </row>
    <row r="120" spans="1:10" ht="36" customHeight="1" x14ac:dyDescent="0.2">
      <c r="A120" s="126" t="s">
        <v>125</v>
      </c>
      <c r="B120" s="120" t="s">
        <v>294</v>
      </c>
      <c r="C120" s="126"/>
      <c r="D120" s="127"/>
      <c r="E120" s="126" t="s">
        <v>125</v>
      </c>
      <c r="F120" s="120" t="s">
        <v>294</v>
      </c>
      <c r="G120" s="126"/>
      <c r="H120" s="114"/>
      <c r="I120" s="145"/>
      <c r="J120" s="1" t="s">
        <v>278</v>
      </c>
    </row>
    <row r="121" spans="1:10" x14ac:dyDescent="0.2">
      <c r="A121" s="126" t="s">
        <v>246</v>
      </c>
      <c r="B121" s="120" t="s">
        <v>295</v>
      </c>
      <c r="C121" s="126" t="s">
        <v>9</v>
      </c>
      <c r="D121" s="127">
        <v>800000</v>
      </c>
      <c r="E121" s="126" t="s">
        <v>246</v>
      </c>
      <c r="F121" s="120" t="s">
        <v>295</v>
      </c>
      <c r="G121" s="126" t="s">
        <v>9</v>
      </c>
      <c r="H121" s="114">
        <f>PL03_TS10THPT_BSS!H135</f>
        <v>1230000</v>
      </c>
      <c r="I121" s="166" t="s">
        <v>349</v>
      </c>
    </row>
    <row r="122" spans="1:10" ht="31.5" x14ac:dyDescent="0.2">
      <c r="A122" s="126" t="s">
        <v>248</v>
      </c>
      <c r="B122" s="120" t="s">
        <v>307</v>
      </c>
      <c r="C122" s="126" t="s">
        <v>9</v>
      </c>
      <c r="D122" s="127">
        <v>800000</v>
      </c>
      <c r="E122" s="126" t="s">
        <v>248</v>
      </c>
      <c r="F122" s="120" t="s">
        <v>307</v>
      </c>
      <c r="G122" s="126" t="s">
        <v>9</v>
      </c>
      <c r="H122" s="114">
        <f>PL03_TS10THPT_BSS!H136</f>
        <v>1230000</v>
      </c>
      <c r="I122" s="166"/>
    </row>
    <row r="123" spans="1:10" x14ac:dyDescent="0.2">
      <c r="A123" s="126" t="s">
        <v>128</v>
      </c>
      <c r="B123" s="120" t="s">
        <v>297</v>
      </c>
      <c r="C123" s="126"/>
      <c r="D123" s="127"/>
      <c r="E123" s="126" t="s">
        <v>128</v>
      </c>
      <c r="F123" s="120" t="s">
        <v>297</v>
      </c>
      <c r="G123" s="126"/>
      <c r="H123" s="114"/>
      <c r="I123" s="121"/>
    </row>
    <row r="124" spans="1:10" ht="31.5" x14ac:dyDescent="0.2">
      <c r="A124" s="126" t="s">
        <v>246</v>
      </c>
      <c r="B124" s="120" t="s">
        <v>298</v>
      </c>
      <c r="C124" s="126" t="s">
        <v>9</v>
      </c>
      <c r="D124" s="127">
        <v>600000</v>
      </c>
      <c r="E124" s="126" t="s">
        <v>246</v>
      </c>
      <c r="F124" s="120" t="s">
        <v>298</v>
      </c>
      <c r="G124" s="126" t="s">
        <v>9</v>
      </c>
      <c r="H124" s="114">
        <f>PL03_TS10THPT_BSS!H138</f>
        <v>920000</v>
      </c>
      <c r="I124" s="145" t="s">
        <v>367</v>
      </c>
    </row>
    <row r="125" spans="1:10" ht="31.5" x14ac:dyDescent="0.2">
      <c r="A125" s="126" t="s">
        <v>248</v>
      </c>
      <c r="B125" s="120" t="s">
        <v>299</v>
      </c>
      <c r="C125" s="126" t="s">
        <v>9</v>
      </c>
      <c r="D125" s="127">
        <v>480000</v>
      </c>
      <c r="E125" s="126" t="s">
        <v>248</v>
      </c>
      <c r="F125" s="120" t="s">
        <v>299</v>
      </c>
      <c r="G125" s="126" t="s">
        <v>9</v>
      </c>
      <c r="H125" s="114">
        <f>PL03_TS10THPT_BSS!H139</f>
        <v>740000</v>
      </c>
      <c r="I125" s="145" t="s">
        <v>367</v>
      </c>
    </row>
    <row r="126" spans="1:10" ht="31.5" x14ac:dyDescent="0.2">
      <c r="A126" s="126" t="s">
        <v>250</v>
      </c>
      <c r="B126" s="120" t="s">
        <v>300</v>
      </c>
      <c r="C126" s="126" t="s">
        <v>9</v>
      </c>
      <c r="D126" s="127">
        <v>394000</v>
      </c>
      <c r="E126" s="126" t="s">
        <v>250</v>
      </c>
      <c r="F126" s="120" t="s">
        <v>300</v>
      </c>
      <c r="G126" s="126" t="s">
        <v>9</v>
      </c>
      <c r="H126" s="114">
        <f>PL03_TS10THPT_BSS!H140</f>
        <v>610000</v>
      </c>
      <c r="I126" s="145" t="s">
        <v>367</v>
      </c>
    </row>
    <row r="127" spans="1:10" x14ac:dyDescent="0.2">
      <c r="A127" s="126" t="s">
        <v>252</v>
      </c>
      <c r="B127" s="120" t="s">
        <v>308</v>
      </c>
      <c r="C127" s="126" t="s">
        <v>9</v>
      </c>
      <c r="D127" s="127">
        <v>197000</v>
      </c>
      <c r="E127" s="126" t="s">
        <v>252</v>
      </c>
      <c r="F127" s="120" t="s">
        <v>308</v>
      </c>
      <c r="G127" s="126" t="s">
        <v>9</v>
      </c>
      <c r="H127" s="114">
        <f>PL03_TS10THPT_BSS!H141</f>
        <v>300000</v>
      </c>
      <c r="I127" s="145" t="s">
        <v>367</v>
      </c>
    </row>
    <row r="128" spans="1:10"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31.5"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customHeight="1" x14ac:dyDescent="0.2">
      <c r="A152" s="129">
        <v>7</v>
      </c>
      <c r="B152" s="130" t="s">
        <v>309</v>
      </c>
      <c r="C152" s="129"/>
      <c r="D152" s="138"/>
      <c r="E152" s="129">
        <v>7</v>
      </c>
      <c r="F152" s="130" t="s">
        <v>344</v>
      </c>
      <c r="G152" s="129"/>
      <c r="H152" s="114"/>
      <c r="I152" s="145" t="s">
        <v>314</v>
      </c>
    </row>
    <row r="153" spans="1:9"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ht="26.25" customHeight="1"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47.25" x14ac:dyDescent="0.2">
      <c r="A171" s="126"/>
      <c r="B171" s="120" t="s">
        <v>272</v>
      </c>
      <c r="C171" s="126" t="s">
        <v>9</v>
      </c>
      <c r="D171" s="127">
        <v>403000</v>
      </c>
      <c r="E171" s="128"/>
      <c r="F171" s="114"/>
      <c r="G171" s="117"/>
      <c r="H171" s="114"/>
      <c r="I171" s="121"/>
    </row>
    <row r="172" spans="1:9" x14ac:dyDescent="0.2">
      <c r="A172" s="129">
        <v>11</v>
      </c>
      <c r="B172" s="130" t="s">
        <v>378</v>
      </c>
      <c r="C172" s="126"/>
      <c r="D172" s="126"/>
      <c r="E172" s="128"/>
      <c r="F172" s="114"/>
      <c r="G172" s="117"/>
      <c r="H172" s="114"/>
      <c r="I172" s="121"/>
    </row>
    <row r="173" spans="1:9" x14ac:dyDescent="0.2">
      <c r="A173" s="126" t="s">
        <v>246</v>
      </c>
      <c r="B173" s="120" t="s">
        <v>247</v>
      </c>
      <c r="C173" s="126" t="s">
        <v>9</v>
      </c>
      <c r="D173" s="131">
        <v>514000</v>
      </c>
      <c r="E173" s="128"/>
      <c r="F173" s="114"/>
      <c r="G173" s="117"/>
      <c r="H173" s="114"/>
      <c r="I173" s="121"/>
    </row>
    <row r="174" spans="1:9" x14ac:dyDescent="0.2">
      <c r="A174" s="126" t="s">
        <v>248</v>
      </c>
      <c r="B174" s="120" t="s">
        <v>249</v>
      </c>
      <c r="C174" s="126" t="s">
        <v>9</v>
      </c>
      <c r="D174" s="131">
        <v>429000</v>
      </c>
      <c r="E174" s="128"/>
      <c r="F174" s="114"/>
      <c r="G174" s="117"/>
      <c r="H174" s="114"/>
      <c r="I174" s="121"/>
    </row>
    <row r="175" spans="1:9"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row r="196" spans="1:9" ht="15.75" customHeight="1" x14ac:dyDescent="0.2">
      <c r="A196" s="158" t="s">
        <v>90</v>
      </c>
      <c r="B196" s="113" t="s">
        <v>92</v>
      </c>
      <c r="C196" s="4"/>
      <c r="E196" s="1"/>
      <c r="G196" s="1"/>
    </row>
    <row r="197" spans="1:9" ht="66.75" customHeight="1" x14ac:dyDescent="0.2">
      <c r="A197" s="34"/>
      <c r="B197" s="185" t="s">
        <v>212</v>
      </c>
      <c r="C197" s="185"/>
      <c r="D197" s="185"/>
      <c r="E197" s="185"/>
      <c r="F197" s="185"/>
      <c r="G197" s="185"/>
      <c r="H197" s="185"/>
      <c r="I197" s="185"/>
    </row>
    <row r="198" spans="1:9" ht="20.25" customHeight="1" x14ac:dyDescent="0.2">
      <c r="A198" s="88"/>
      <c r="B198" s="180" t="s">
        <v>193</v>
      </c>
      <c r="C198" s="180"/>
      <c r="D198" s="180"/>
      <c r="E198" s="180"/>
      <c r="F198" s="180"/>
      <c r="G198" s="180"/>
      <c r="H198" s="180"/>
      <c r="I198" s="180"/>
    </row>
    <row r="199" spans="1:9" ht="42" customHeight="1" x14ac:dyDescent="0.2">
      <c r="A199" s="96"/>
      <c r="B199" s="180" t="s">
        <v>209</v>
      </c>
      <c r="C199" s="180"/>
      <c r="D199" s="180"/>
      <c r="E199" s="180"/>
      <c r="F199" s="180"/>
      <c r="G199" s="180"/>
      <c r="H199" s="180"/>
      <c r="I199" s="180"/>
    </row>
    <row r="200" spans="1:9" ht="15.75" customHeight="1" x14ac:dyDescent="0.2">
      <c r="A200" s="2"/>
      <c r="B200" s="180" t="s">
        <v>234</v>
      </c>
      <c r="C200" s="180"/>
      <c r="D200" s="180"/>
      <c r="E200" s="180"/>
      <c r="F200" s="180"/>
      <c r="G200" s="180"/>
      <c r="H200" s="180"/>
      <c r="I200" s="180"/>
    </row>
    <row r="201" spans="1:9" x14ac:dyDescent="0.2">
      <c r="F201" s="5"/>
    </row>
    <row r="202" spans="1:9" x14ac:dyDescent="0.2">
      <c r="F202" s="5"/>
    </row>
  </sheetData>
  <autoFilter ref="A6:I86" xr:uid="{00000000-0009-0000-0000-000003000000}">
    <filterColumn colId="7">
      <colorFilter dxfId="0"/>
    </filterColumn>
  </autoFilter>
  <mergeCells count="15">
    <mergeCell ref="A1:I1"/>
    <mergeCell ref="A2:I2"/>
    <mergeCell ref="I41:I42"/>
    <mergeCell ref="I9:I12"/>
    <mergeCell ref="I26:I30"/>
    <mergeCell ref="I62:I63"/>
    <mergeCell ref="B199:I199"/>
    <mergeCell ref="B200:I200"/>
    <mergeCell ref="A3:I3"/>
    <mergeCell ref="A5:D5"/>
    <mergeCell ref="E5:I5"/>
    <mergeCell ref="B197:I197"/>
    <mergeCell ref="B198:I198"/>
    <mergeCell ref="I105:I109"/>
    <mergeCell ref="I121:I122"/>
  </mergeCells>
  <printOptions horizontalCentered="1"/>
  <pageMargins left="0" right="0.25" top="0.5" bottom="0.25" header="0" footer="0"/>
  <pageSetup paperSize="9" scale="6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5"/>
  <sheetViews>
    <sheetView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6" t="s">
        <v>394</v>
      </c>
      <c r="B1" s="186"/>
      <c r="C1" s="186"/>
      <c r="D1" s="186"/>
      <c r="E1" s="186"/>
      <c r="F1" s="186"/>
      <c r="G1" s="186"/>
      <c r="H1" s="186"/>
      <c r="I1" s="186"/>
    </row>
    <row r="2" spans="1:9" ht="16.5" customHeight="1" x14ac:dyDescent="0.2">
      <c r="A2" s="187" t="s">
        <v>351</v>
      </c>
      <c r="B2" s="187"/>
      <c r="C2" s="187"/>
      <c r="D2" s="187"/>
      <c r="E2" s="187"/>
      <c r="F2" s="187"/>
      <c r="G2" s="187"/>
      <c r="H2" s="187"/>
      <c r="I2" s="187"/>
    </row>
    <row r="3" spans="1:9" ht="30.75" customHeight="1" x14ac:dyDescent="0.2">
      <c r="A3" s="181" t="s">
        <v>279</v>
      </c>
      <c r="B3" s="181"/>
      <c r="C3" s="181"/>
      <c r="D3" s="181"/>
      <c r="E3" s="181"/>
      <c r="F3" s="181"/>
      <c r="G3" s="181"/>
      <c r="H3" s="181"/>
      <c r="I3" s="181"/>
    </row>
    <row r="5" spans="1:9" ht="38.25" customHeight="1" x14ac:dyDescent="0.2">
      <c r="A5" s="182" t="s">
        <v>245</v>
      </c>
      <c r="B5" s="183"/>
      <c r="C5" s="183"/>
      <c r="D5" s="184"/>
      <c r="E5" s="182" t="s">
        <v>253</v>
      </c>
      <c r="F5" s="183"/>
      <c r="G5" s="183"/>
      <c r="H5" s="183"/>
      <c r="I5" s="184"/>
    </row>
    <row r="6" spans="1:9" s="4" customFormat="1" ht="47.25" x14ac:dyDescent="0.2">
      <c r="A6" s="8" t="s">
        <v>0</v>
      </c>
      <c r="B6" s="8" t="s">
        <v>2</v>
      </c>
      <c r="C6" s="8" t="s">
        <v>1</v>
      </c>
      <c r="D6" s="8"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x14ac:dyDescent="0.2">
      <c r="A8" s="129">
        <v>1</v>
      </c>
      <c r="B8" s="130" t="s">
        <v>210</v>
      </c>
      <c r="C8" s="129"/>
      <c r="D8" s="138"/>
      <c r="E8" s="116">
        <v>1</v>
      </c>
      <c r="F8" s="139" t="s">
        <v>210</v>
      </c>
      <c r="G8" s="140"/>
      <c r="H8" s="141"/>
      <c r="I8" s="142"/>
    </row>
    <row r="9" spans="1:9" ht="15.75" customHeight="1"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x14ac:dyDescent="0.2">
      <c r="A11" s="126" t="s">
        <v>250</v>
      </c>
      <c r="B11" s="120" t="s">
        <v>251</v>
      </c>
      <c r="C11" s="126" t="s">
        <v>9</v>
      </c>
      <c r="D11" s="143">
        <v>429000</v>
      </c>
      <c r="E11" s="119" t="s">
        <v>250</v>
      </c>
      <c r="F11" s="125" t="s">
        <v>318</v>
      </c>
      <c r="G11" s="122" t="s">
        <v>9</v>
      </c>
      <c r="H11" s="114">
        <f>PL03_TS10THPT_BSS!H12</f>
        <v>660000</v>
      </c>
      <c r="I11" s="177"/>
    </row>
    <row r="12" spans="1:9" ht="37.5" customHeight="1" x14ac:dyDescent="0.2">
      <c r="A12" s="126" t="s">
        <v>252</v>
      </c>
      <c r="B12" s="120" t="s">
        <v>236</v>
      </c>
      <c r="C12" s="126" t="s">
        <v>9</v>
      </c>
      <c r="D12" s="127">
        <v>228000</v>
      </c>
      <c r="E12" s="119" t="s">
        <v>252</v>
      </c>
      <c r="F12" s="125" t="s">
        <v>236</v>
      </c>
      <c r="G12" s="122" t="s">
        <v>9</v>
      </c>
      <c r="H12" s="114">
        <f>PL03_TS10THPT_BSS!H13</f>
        <v>350000</v>
      </c>
      <c r="I12" s="177"/>
    </row>
    <row r="13" spans="1:9" x14ac:dyDescent="0.2">
      <c r="A13" s="129">
        <v>2</v>
      </c>
      <c r="B13" s="130" t="s">
        <v>46</v>
      </c>
      <c r="C13" s="129"/>
      <c r="D13" s="138"/>
      <c r="E13" s="116">
        <v>2</v>
      </c>
      <c r="F13" s="139" t="s">
        <v>46</v>
      </c>
      <c r="G13" s="140"/>
      <c r="H13" s="117"/>
      <c r="I13" s="144" t="s">
        <v>367</v>
      </c>
    </row>
    <row r="14" spans="1:9" s="4" customFormat="1" ht="33" customHeight="1" x14ac:dyDescent="0.2">
      <c r="A14" s="126" t="s">
        <v>246</v>
      </c>
      <c r="B14" s="120" t="s">
        <v>254</v>
      </c>
      <c r="C14" s="126" t="s">
        <v>9</v>
      </c>
      <c r="D14" s="127">
        <v>540000</v>
      </c>
      <c r="E14" s="119" t="s">
        <v>246</v>
      </c>
      <c r="F14" s="125" t="s">
        <v>254</v>
      </c>
      <c r="G14" s="122" t="s">
        <v>9</v>
      </c>
      <c r="H14" s="114">
        <f>PL03_TS10THPT_BSS!H15</f>
        <v>830000</v>
      </c>
      <c r="I14" s="118"/>
    </row>
    <row r="15" spans="1:9"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s="4" customFormat="1" x14ac:dyDescent="0.2">
      <c r="A19" s="126" t="s">
        <v>248</v>
      </c>
      <c r="B19" s="120" t="s">
        <v>249</v>
      </c>
      <c r="C19" s="126" t="s">
        <v>9</v>
      </c>
      <c r="D19" s="127">
        <v>446000</v>
      </c>
      <c r="E19" s="119" t="s">
        <v>248</v>
      </c>
      <c r="F19" s="125" t="s">
        <v>317</v>
      </c>
      <c r="G19" s="122" t="s">
        <v>9</v>
      </c>
      <c r="H19" s="114">
        <f>PL03_TS10THPT_BSS!H20</f>
        <v>690000</v>
      </c>
      <c r="I19" s="144" t="s">
        <v>368</v>
      </c>
    </row>
    <row r="20" spans="1:9"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15.75" customHeight="1"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ht="15.75" customHeight="1"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15.7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ht="15.75" customHeight="1"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33"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x14ac:dyDescent="0.2">
      <c r="A78" s="126" t="s">
        <v>262</v>
      </c>
      <c r="B78" s="120" t="s">
        <v>277</v>
      </c>
      <c r="C78" s="126" t="s">
        <v>9</v>
      </c>
      <c r="D78" s="127">
        <v>197000</v>
      </c>
      <c r="E78" s="119" t="s">
        <v>262</v>
      </c>
      <c r="F78" s="125" t="s">
        <v>343</v>
      </c>
      <c r="G78" s="122" t="s">
        <v>9</v>
      </c>
      <c r="H78" s="114">
        <f>PL03_TS10THPT_BSS!H79</f>
        <v>300000</v>
      </c>
      <c r="I78" s="145" t="s">
        <v>367</v>
      </c>
    </row>
    <row r="79" spans="1:9" x14ac:dyDescent="0.2">
      <c r="A79" s="129">
        <v>8</v>
      </c>
      <c r="B79" s="130" t="s">
        <v>189</v>
      </c>
      <c r="C79" s="129"/>
      <c r="D79" s="129"/>
      <c r="E79" s="119"/>
      <c r="F79" s="125"/>
      <c r="G79" s="122"/>
      <c r="H79" s="114"/>
      <c r="I79" s="145"/>
    </row>
    <row r="80" spans="1:9" s="4" customFormat="1" ht="20.25" customHeight="1" x14ac:dyDescent="0.2">
      <c r="A80" s="126"/>
      <c r="B80" s="120" t="s">
        <v>303</v>
      </c>
      <c r="C80" s="126" t="s">
        <v>9</v>
      </c>
      <c r="D80" s="131">
        <v>403000</v>
      </c>
      <c r="E80" s="119"/>
      <c r="F80" s="125"/>
      <c r="G80" s="122"/>
      <c r="H80" s="114"/>
      <c r="I80" s="145"/>
    </row>
    <row r="81" spans="1:9" x14ac:dyDescent="0.2">
      <c r="A81" s="129">
        <v>9</v>
      </c>
      <c r="B81" s="130" t="s">
        <v>274</v>
      </c>
      <c r="C81" s="129"/>
      <c r="D81" s="129"/>
      <c r="E81" s="129">
        <v>8</v>
      </c>
      <c r="F81" s="130" t="s">
        <v>316</v>
      </c>
      <c r="G81" s="129"/>
      <c r="H81" s="114"/>
      <c r="I81" s="145"/>
    </row>
    <row r="82" spans="1:9" x14ac:dyDescent="0.2">
      <c r="A82" s="126" t="s">
        <v>246</v>
      </c>
      <c r="B82" s="120" t="s">
        <v>247</v>
      </c>
      <c r="C82" s="126" t="s">
        <v>9</v>
      </c>
      <c r="D82" s="131">
        <v>514000</v>
      </c>
      <c r="E82" s="126" t="s">
        <v>246</v>
      </c>
      <c r="F82" s="120" t="s">
        <v>247</v>
      </c>
      <c r="G82" s="126" t="s">
        <v>9</v>
      </c>
      <c r="H82" s="114">
        <f>PL03_TS10THPT_BSS!H83</f>
        <v>790000</v>
      </c>
      <c r="I82" s="145" t="s">
        <v>367</v>
      </c>
    </row>
    <row r="83" spans="1:9" ht="15.75" customHeight="1" x14ac:dyDescent="0.2">
      <c r="A83" s="126" t="s">
        <v>248</v>
      </c>
      <c r="B83" s="120" t="s">
        <v>249</v>
      </c>
      <c r="C83" s="126" t="s">
        <v>9</v>
      </c>
      <c r="D83" s="131">
        <v>429000</v>
      </c>
      <c r="E83" s="126" t="s">
        <v>248</v>
      </c>
      <c r="F83" s="120" t="s">
        <v>249</v>
      </c>
      <c r="G83" s="126" t="s">
        <v>9</v>
      </c>
      <c r="H83" s="114">
        <f>PL03_TS10THPT_BSS!H84</f>
        <v>660000</v>
      </c>
      <c r="I83" s="145" t="s">
        <v>367</v>
      </c>
    </row>
    <row r="84" spans="1:9" ht="15.75" customHeight="1" x14ac:dyDescent="0.2">
      <c r="A84" s="126" t="s">
        <v>250</v>
      </c>
      <c r="B84" s="120" t="s">
        <v>275</v>
      </c>
      <c r="C84" s="126" t="s">
        <v>9</v>
      </c>
      <c r="D84" s="131">
        <v>360000</v>
      </c>
      <c r="E84" s="126" t="s">
        <v>250</v>
      </c>
      <c r="F84" s="120" t="s">
        <v>275</v>
      </c>
      <c r="G84" s="126" t="s">
        <v>9</v>
      </c>
      <c r="H84" s="114">
        <f>PL03_TS10THPT_BSS!H85</f>
        <v>550000</v>
      </c>
      <c r="I84" s="145" t="s">
        <v>367</v>
      </c>
    </row>
    <row r="85" spans="1:9" ht="15.75" customHeight="1" x14ac:dyDescent="0.2">
      <c r="A85" s="126" t="s">
        <v>252</v>
      </c>
      <c r="B85" s="120" t="s">
        <v>276</v>
      </c>
      <c r="C85" s="126" t="s">
        <v>9</v>
      </c>
      <c r="D85" s="131">
        <v>403000</v>
      </c>
      <c r="E85" s="126" t="s">
        <v>252</v>
      </c>
      <c r="F85" s="125" t="s">
        <v>375</v>
      </c>
      <c r="G85" s="126" t="s">
        <v>9</v>
      </c>
      <c r="H85" s="114">
        <f>PL03_TS10THPT_BSS!H86</f>
        <v>620000</v>
      </c>
      <c r="I85" s="145" t="s">
        <v>367</v>
      </c>
    </row>
    <row r="86" spans="1:9" x14ac:dyDescent="0.2">
      <c r="A86" s="126" t="s">
        <v>262</v>
      </c>
      <c r="B86" s="120" t="s">
        <v>277</v>
      </c>
      <c r="C86" s="126" t="s">
        <v>9</v>
      </c>
      <c r="D86" s="131">
        <v>197000</v>
      </c>
      <c r="E86" s="126" t="s">
        <v>262</v>
      </c>
      <c r="F86" s="120" t="s">
        <v>277</v>
      </c>
      <c r="G86" s="126" t="s">
        <v>9</v>
      </c>
      <c r="H86" s="114">
        <f>PL03_TS10THPT_BSS!H87</f>
        <v>300000</v>
      </c>
      <c r="I86" s="145" t="s">
        <v>367</v>
      </c>
    </row>
    <row r="87" spans="1:9" ht="26.25" customHeight="1" x14ac:dyDescent="0.2">
      <c r="A87" s="129">
        <v>10</v>
      </c>
      <c r="B87" s="130" t="s">
        <v>190</v>
      </c>
      <c r="C87" s="129"/>
      <c r="D87" s="129"/>
      <c r="E87" s="116" t="s">
        <v>195</v>
      </c>
      <c r="F87" s="124" t="s">
        <v>217</v>
      </c>
      <c r="G87" s="122"/>
      <c r="H87" s="114"/>
      <c r="I87" s="121" t="s">
        <v>354</v>
      </c>
    </row>
    <row r="88" spans="1:9" ht="47.25" x14ac:dyDescent="0.2">
      <c r="A88" s="126"/>
      <c r="B88" s="120" t="s">
        <v>303</v>
      </c>
      <c r="C88" s="126" t="s">
        <v>9</v>
      </c>
      <c r="D88" s="131">
        <v>403000</v>
      </c>
      <c r="E88" s="116" t="s">
        <v>377</v>
      </c>
      <c r="F88" s="124" t="s">
        <v>353</v>
      </c>
      <c r="G88" s="122"/>
      <c r="H88" s="114"/>
      <c r="I88" s="121"/>
    </row>
    <row r="89" spans="1:9" x14ac:dyDescent="0.2">
      <c r="A89" s="129">
        <v>1</v>
      </c>
      <c r="B89" s="130" t="s">
        <v>378</v>
      </c>
      <c r="C89" s="126"/>
      <c r="D89" s="126"/>
      <c r="E89" s="119" t="s">
        <v>246</v>
      </c>
      <c r="F89" s="125" t="s">
        <v>220</v>
      </c>
      <c r="G89" s="122" t="s">
        <v>9</v>
      </c>
      <c r="H89" s="114">
        <f>PL03_TS10THPT_BSS!H105</f>
        <v>690000</v>
      </c>
      <c r="I89" s="121" t="s">
        <v>355</v>
      </c>
    </row>
    <row r="90" spans="1:9" x14ac:dyDescent="0.2">
      <c r="A90" s="126" t="s">
        <v>246</v>
      </c>
      <c r="B90" s="120" t="s">
        <v>247</v>
      </c>
      <c r="C90" s="126" t="s">
        <v>9</v>
      </c>
      <c r="D90" s="131">
        <v>514000</v>
      </c>
      <c r="E90" s="119" t="s">
        <v>248</v>
      </c>
      <c r="F90" s="125" t="s">
        <v>221</v>
      </c>
      <c r="G90" s="122" t="s">
        <v>9</v>
      </c>
      <c r="H90" s="114">
        <f>PL03_TS10THPT_BSS!H106</f>
        <v>660000</v>
      </c>
      <c r="I90" s="121" t="s">
        <v>356</v>
      </c>
    </row>
    <row r="91" spans="1:9" ht="25.5" customHeight="1" x14ac:dyDescent="0.2">
      <c r="A91" s="126" t="s">
        <v>248</v>
      </c>
      <c r="B91" s="120" t="s">
        <v>249</v>
      </c>
      <c r="C91" s="126" t="s">
        <v>9</v>
      </c>
      <c r="D91" s="131">
        <v>429000</v>
      </c>
      <c r="E91" s="119" t="s">
        <v>250</v>
      </c>
      <c r="F91" s="125" t="s">
        <v>222</v>
      </c>
      <c r="G91" s="122" t="s">
        <v>9</v>
      </c>
      <c r="H91" s="114">
        <f>PL03_TS10THPT_BSS!H107</f>
        <v>550000</v>
      </c>
      <c r="I91" s="121" t="s">
        <v>357</v>
      </c>
    </row>
    <row r="92" spans="1:9" s="4" customFormat="1" ht="15.75" customHeight="1" x14ac:dyDescent="0.2">
      <c r="A92" s="126" t="s">
        <v>250</v>
      </c>
      <c r="B92" s="120" t="s">
        <v>275</v>
      </c>
      <c r="C92" s="126" t="s">
        <v>9</v>
      </c>
      <c r="D92" s="131">
        <v>360000</v>
      </c>
      <c r="E92" s="119" t="s">
        <v>252</v>
      </c>
      <c r="F92" s="125" t="s">
        <v>236</v>
      </c>
      <c r="G92" s="122" t="s">
        <v>9</v>
      </c>
      <c r="H92" s="114">
        <f>PL03_TS10THPT_BSS!H108</f>
        <v>300000</v>
      </c>
      <c r="I92" s="121" t="s">
        <v>358</v>
      </c>
    </row>
    <row r="93" spans="1:9" s="4" customFormat="1" ht="15.75" customHeight="1" x14ac:dyDescent="0.2">
      <c r="A93" s="126" t="s">
        <v>252</v>
      </c>
      <c r="B93" s="120" t="s">
        <v>277</v>
      </c>
      <c r="C93" s="126" t="s">
        <v>9</v>
      </c>
      <c r="D93" s="131">
        <v>197000</v>
      </c>
      <c r="E93" s="116" t="s">
        <v>379</v>
      </c>
      <c r="F93" s="124" t="s">
        <v>224</v>
      </c>
      <c r="G93" s="122"/>
      <c r="H93" s="114"/>
      <c r="I93" s="121"/>
    </row>
    <row r="94" spans="1:9" s="4" customFormat="1" ht="15.75" customHeight="1" x14ac:dyDescent="0.2">
      <c r="A94" s="129">
        <v>2</v>
      </c>
      <c r="B94" s="130" t="s">
        <v>380</v>
      </c>
      <c r="C94" s="126"/>
      <c r="D94" s="126"/>
      <c r="E94" s="119" t="s">
        <v>246</v>
      </c>
      <c r="F94" s="125" t="s">
        <v>220</v>
      </c>
      <c r="G94" s="122" t="s">
        <v>9</v>
      </c>
      <c r="H94" s="114">
        <f>PL03_TS10THPT_BSS!H110</f>
        <v>660000</v>
      </c>
      <c r="I94" s="121" t="s">
        <v>359</v>
      </c>
    </row>
    <row r="95" spans="1:9" s="4" customFormat="1" ht="15.75" customHeight="1" x14ac:dyDescent="0.2">
      <c r="A95" s="126" t="s">
        <v>246</v>
      </c>
      <c r="B95" s="120" t="s">
        <v>247</v>
      </c>
      <c r="C95" s="126" t="s">
        <v>9</v>
      </c>
      <c r="D95" s="131">
        <v>514000</v>
      </c>
      <c r="E95" s="119" t="s">
        <v>248</v>
      </c>
      <c r="F95" s="125" t="s">
        <v>225</v>
      </c>
      <c r="G95" s="122" t="s">
        <v>9</v>
      </c>
      <c r="H95" s="114">
        <f>PL03_TS10THPT_BSS!H111</f>
        <v>630000</v>
      </c>
      <c r="I95" s="121" t="s">
        <v>360</v>
      </c>
    </row>
    <row r="96" spans="1:9" s="4" customFormat="1" ht="15.75" customHeight="1" x14ac:dyDescent="0.2">
      <c r="A96" s="126" t="s">
        <v>248</v>
      </c>
      <c r="B96" s="120" t="s">
        <v>249</v>
      </c>
      <c r="C96" s="126" t="s">
        <v>9</v>
      </c>
      <c r="D96" s="131">
        <v>429000</v>
      </c>
      <c r="E96" s="119" t="s">
        <v>250</v>
      </c>
      <c r="F96" s="125" t="s">
        <v>222</v>
      </c>
      <c r="G96" s="122" t="s">
        <v>9</v>
      </c>
      <c r="H96" s="114">
        <f>PL03_TS10THPT_BSS!H112</f>
        <v>550000</v>
      </c>
      <c r="I96" s="121" t="s">
        <v>361</v>
      </c>
    </row>
    <row r="97" spans="1:9" s="4" customFormat="1" ht="15.75" customHeight="1" x14ac:dyDescent="0.2">
      <c r="A97" s="126" t="s">
        <v>250</v>
      </c>
      <c r="B97" s="120" t="s">
        <v>275</v>
      </c>
      <c r="C97" s="126" t="s">
        <v>9</v>
      </c>
      <c r="D97" s="131">
        <v>360000</v>
      </c>
      <c r="E97" s="119" t="s">
        <v>252</v>
      </c>
      <c r="F97" s="125" t="s">
        <v>236</v>
      </c>
      <c r="G97" s="122" t="s">
        <v>9</v>
      </c>
      <c r="H97" s="114">
        <f>PL03_TS10THPT_BSS!H113</f>
        <v>300000</v>
      </c>
      <c r="I97" s="121" t="s">
        <v>362</v>
      </c>
    </row>
    <row r="98" spans="1:9" s="4" customFormat="1" ht="15.75" customHeight="1" x14ac:dyDescent="0.2">
      <c r="A98" s="126" t="s">
        <v>252</v>
      </c>
      <c r="B98" s="120" t="s">
        <v>277</v>
      </c>
      <c r="C98" s="126" t="s">
        <v>9</v>
      </c>
      <c r="D98" s="131">
        <v>197000</v>
      </c>
      <c r="E98" s="129"/>
      <c r="F98" s="130"/>
      <c r="G98" s="129"/>
      <c r="H98" s="114"/>
      <c r="I98" s="145"/>
    </row>
    <row r="99" spans="1:9" s="4" customFormat="1" ht="15.75" customHeight="1" x14ac:dyDescent="0.2">
      <c r="A99" s="129">
        <v>3</v>
      </c>
      <c r="B99" s="130" t="s">
        <v>381</v>
      </c>
      <c r="C99" s="126" t="s">
        <v>135</v>
      </c>
      <c r="D99" s="131">
        <v>240000</v>
      </c>
      <c r="E99" s="129"/>
      <c r="F99" s="130"/>
      <c r="G99" s="129"/>
      <c r="H99" s="114"/>
      <c r="I99" s="145"/>
    </row>
    <row r="100" spans="1:9" s="4" customFormat="1" ht="15.75" customHeight="1" x14ac:dyDescent="0.2">
      <c r="A100" s="129" t="s">
        <v>39</v>
      </c>
      <c r="B100" s="130" t="s">
        <v>85</v>
      </c>
      <c r="C100" s="129"/>
      <c r="D100" s="138"/>
      <c r="E100" s="129" t="s">
        <v>39</v>
      </c>
      <c r="F100" s="130" t="s">
        <v>85</v>
      </c>
      <c r="G100" s="114"/>
      <c r="H100" s="114"/>
      <c r="I100" s="145"/>
    </row>
    <row r="101" spans="1:9" s="4" customFormat="1" ht="15.75" customHeight="1" x14ac:dyDescent="0.2">
      <c r="A101" s="129">
        <v>1</v>
      </c>
      <c r="B101" s="130" t="s">
        <v>194</v>
      </c>
      <c r="C101" s="129"/>
      <c r="D101" s="138"/>
      <c r="E101" s="129">
        <v>1</v>
      </c>
      <c r="F101" s="130" t="s">
        <v>194</v>
      </c>
      <c r="G101" s="129"/>
      <c r="H101" s="114"/>
      <c r="I101" s="145"/>
    </row>
    <row r="102" spans="1:9" s="4" customFormat="1" ht="15.75" customHeight="1" x14ac:dyDescent="0.2">
      <c r="A102" s="126" t="s">
        <v>4</v>
      </c>
      <c r="B102" s="120" t="s">
        <v>304</v>
      </c>
      <c r="C102" s="126"/>
      <c r="D102" s="127"/>
      <c r="E102" s="126" t="s">
        <v>4</v>
      </c>
      <c r="F102" s="120" t="s">
        <v>304</v>
      </c>
      <c r="G102" s="126"/>
      <c r="H102" s="114"/>
      <c r="I102" s="145"/>
    </row>
    <row r="103" spans="1:9" s="4" customFormat="1" ht="15.75" customHeight="1" x14ac:dyDescent="0.2">
      <c r="A103" s="126" t="s">
        <v>246</v>
      </c>
      <c r="B103" s="120" t="s">
        <v>282</v>
      </c>
      <c r="C103" s="126" t="s">
        <v>9</v>
      </c>
      <c r="D103" s="127">
        <v>800000</v>
      </c>
      <c r="E103" s="126" t="s">
        <v>246</v>
      </c>
      <c r="F103" s="120" t="s">
        <v>282</v>
      </c>
      <c r="G103" s="126" t="s">
        <v>9</v>
      </c>
      <c r="H103" s="114">
        <f>PL03_TS10THPT_BSS!H117</f>
        <v>1230000</v>
      </c>
      <c r="I103" s="154" t="s">
        <v>349</v>
      </c>
    </row>
    <row r="104" spans="1:9" s="4" customFormat="1" ht="15.75" customHeight="1" x14ac:dyDescent="0.2">
      <c r="A104" s="126" t="s">
        <v>248</v>
      </c>
      <c r="B104" s="120" t="s">
        <v>283</v>
      </c>
      <c r="C104" s="126" t="s">
        <v>9</v>
      </c>
      <c r="D104" s="127">
        <v>520000</v>
      </c>
      <c r="E104" s="126" t="s">
        <v>248</v>
      </c>
      <c r="F104" s="120" t="s">
        <v>283</v>
      </c>
      <c r="G104" s="126" t="s">
        <v>9</v>
      </c>
      <c r="H104" s="114">
        <f>PL03_TS10THPT_BSS!H118</f>
        <v>800000</v>
      </c>
      <c r="I104" s="145" t="s">
        <v>367</v>
      </c>
    </row>
    <row r="105" spans="1:9" s="4" customFormat="1" ht="15.75" customHeight="1" x14ac:dyDescent="0.2">
      <c r="A105" s="126" t="s">
        <v>6</v>
      </c>
      <c r="B105" s="120" t="s">
        <v>284</v>
      </c>
      <c r="C105" s="126" t="s">
        <v>179</v>
      </c>
      <c r="D105" s="127">
        <v>56000</v>
      </c>
      <c r="E105" s="126" t="s">
        <v>6</v>
      </c>
      <c r="F105" s="120" t="s">
        <v>284</v>
      </c>
      <c r="G105" s="126" t="s">
        <v>179</v>
      </c>
      <c r="H105" s="114">
        <f>PL03_TS10THPT_BSS!H119</f>
        <v>56000</v>
      </c>
      <c r="I105" s="178" t="s">
        <v>370</v>
      </c>
    </row>
    <row r="106" spans="1:9" s="4" customFormat="1" ht="15.75" customHeight="1" x14ac:dyDescent="0.2">
      <c r="A106" s="126" t="s">
        <v>11</v>
      </c>
      <c r="B106" s="120" t="s">
        <v>186</v>
      </c>
      <c r="C106" s="126" t="s">
        <v>179</v>
      </c>
      <c r="D106" s="127">
        <v>48000</v>
      </c>
      <c r="E106" s="126" t="s">
        <v>11</v>
      </c>
      <c r="F106" s="120" t="s">
        <v>186</v>
      </c>
      <c r="G106" s="126" t="s">
        <v>179</v>
      </c>
      <c r="H106" s="114">
        <f>PL03_TS10THPT_BSS!H120</f>
        <v>48000</v>
      </c>
      <c r="I106" s="178"/>
    </row>
    <row r="107" spans="1:9" s="4" customFormat="1" ht="15.75" customHeight="1" x14ac:dyDescent="0.2">
      <c r="A107" s="126" t="s">
        <v>285</v>
      </c>
      <c r="B107" s="120" t="s">
        <v>180</v>
      </c>
      <c r="C107" s="126" t="s">
        <v>179</v>
      </c>
      <c r="D107" s="127">
        <v>40000</v>
      </c>
      <c r="E107" s="126" t="s">
        <v>285</v>
      </c>
      <c r="F107" s="120" t="s">
        <v>180</v>
      </c>
      <c r="G107" s="126" t="s">
        <v>179</v>
      </c>
      <c r="H107" s="114">
        <f>PL03_TS10THPT_BSS!H121</f>
        <v>40000</v>
      </c>
      <c r="I107" s="178"/>
    </row>
    <row r="108" spans="1:9" s="4" customFormat="1"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9" s="4" customFormat="1" ht="15.75" customHeight="1" x14ac:dyDescent="0.2">
      <c r="A109" s="126" t="s">
        <v>287</v>
      </c>
      <c r="B109" s="120" t="s">
        <v>181</v>
      </c>
      <c r="C109" s="126" t="s">
        <v>179</v>
      </c>
      <c r="D109" s="127">
        <v>8000</v>
      </c>
      <c r="E109" s="126" t="s">
        <v>287</v>
      </c>
      <c r="F109" s="120" t="s">
        <v>181</v>
      </c>
      <c r="G109" s="126" t="s">
        <v>179</v>
      </c>
      <c r="H109" s="114">
        <f>PL03_TS10THPT_BSS!H123</f>
        <v>8000</v>
      </c>
      <c r="I109" s="178"/>
    </row>
    <row r="110" spans="1:9" s="4" customFormat="1" ht="15.75" customHeight="1" x14ac:dyDescent="0.2">
      <c r="A110" s="126" t="s">
        <v>288</v>
      </c>
      <c r="B110" s="120" t="s">
        <v>289</v>
      </c>
      <c r="C110" s="126"/>
      <c r="D110" s="127"/>
      <c r="E110" s="126" t="s">
        <v>288</v>
      </c>
      <c r="F110" s="120" t="s">
        <v>289</v>
      </c>
      <c r="G110" s="126"/>
      <c r="H110" s="114"/>
      <c r="I110" s="145"/>
    </row>
    <row r="111" spans="1:9" s="4" customFormat="1" ht="15.75" customHeight="1" x14ac:dyDescent="0.2">
      <c r="A111" s="126" t="s">
        <v>246</v>
      </c>
      <c r="B111" s="120" t="s">
        <v>282</v>
      </c>
      <c r="C111" s="126" t="s">
        <v>9</v>
      </c>
      <c r="D111" s="127">
        <v>800000</v>
      </c>
      <c r="E111" s="126" t="s">
        <v>246</v>
      </c>
      <c r="F111" s="120" t="s">
        <v>282</v>
      </c>
      <c r="G111" s="126" t="s">
        <v>9</v>
      </c>
      <c r="H111" s="114">
        <f>PL03_TS10THPT_BSS!H125</f>
        <v>1230000</v>
      </c>
      <c r="I111" s="154" t="s">
        <v>349</v>
      </c>
    </row>
    <row r="112" spans="1:9" s="4" customFormat="1" ht="15.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9" s="4" customFormat="1" ht="15.75" customHeight="1" x14ac:dyDescent="0.2">
      <c r="A113" s="129">
        <v>2</v>
      </c>
      <c r="B113" s="130" t="s">
        <v>3</v>
      </c>
      <c r="C113" s="129"/>
      <c r="D113" s="138"/>
      <c r="E113" s="129">
        <v>2</v>
      </c>
      <c r="F113" s="130" t="s">
        <v>3</v>
      </c>
      <c r="G113" s="129"/>
      <c r="H113" s="114"/>
      <c r="I113" s="145"/>
    </row>
    <row r="114" spans="1:9" s="4" customFormat="1" ht="15.75" customHeight="1" x14ac:dyDescent="0.2">
      <c r="A114" s="126" t="s">
        <v>122</v>
      </c>
      <c r="B114" s="120" t="s">
        <v>290</v>
      </c>
      <c r="C114" s="126"/>
      <c r="D114" s="127"/>
      <c r="E114" s="126" t="s">
        <v>122</v>
      </c>
      <c r="F114" s="120" t="s">
        <v>290</v>
      </c>
      <c r="G114" s="126"/>
      <c r="H114" s="114"/>
      <c r="I114" s="145"/>
    </row>
    <row r="115" spans="1:9" s="4" customFormat="1" ht="15.75" customHeight="1" x14ac:dyDescent="0.2">
      <c r="A115" s="126" t="s">
        <v>246</v>
      </c>
      <c r="B115" s="120" t="s">
        <v>291</v>
      </c>
      <c r="C115" s="126" t="s">
        <v>9</v>
      </c>
      <c r="D115" s="127">
        <v>600000</v>
      </c>
      <c r="E115" s="126" t="s">
        <v>246</v>
      </c>
      <c r="F115" s="120" t="s">
        <v>291</v>
      </c>
      <c r="G115" s="126" t="s">
        <v>9</v>
      </c>
      <c r="H115" s="114">
        <f>PL03_TS10THPT_BSS!H129</f>
        <v>920000</v>
      </c>
      <c r="I115" s="145" t="s">
        <v>367</v>
      </c>
    </row>
    <row r="116" spans="1:9" s="4" customFormat="1" ht="15.75" customHeight="1" x14ac:dyDescent="0.2">
      <c r="A116" s="126" t="s">
        <v>248</v>
      </c>
      <c r="B116" s="120" t="s">
        <v>283</v>
      </c>
      <c r="C116" s="126" t="s">
        <v>9</v>
      </c>
      <c r="D116" s="127">
        <v>394000</v>
      </c>
      <c r="E116" s="126" t="s">
        <v>248</v>
      </c>
      <c r="F116" s="120" t="s">
        <v>283</v>
      </c>
      <c r="G116" s="126" t="s">
        <v>9</v>
      </c>
      <c r="H116" s="114">
        <f>PL03_TS10THPT_BSS!H130</f>
        <v>610000</v>
      </c>
      <c r="I116" s="145" t="s">
        <v>367</v>
      </c>
    </row>
    <row r="117" spans="1:9" s="4" customFormat="1" ht="15.75" customHeight="1" x14ac:dyDescent="0.2">
      <c r="A117" s="126" t="s">
        <v>123</v>
      </c>
      <c r="B117" s="120" t="s">
        <v>292</v>
      </c>
      <c r="C117" s="126"/>
      <c r="D117" s="127"/>
      <c r="E117" s="126" t="s">
        <v>123</v>
      </c>
      <c r="F117" s="120" t="s">
        <v>292</v>
      </c>
      <c r="G117" s="126"/>
      <c r="H117" s="114"/>
      <c r="I117" s="145"/>
    </row>
    <row r="118" spans="1:9" s="4" customFormat="1" ht="15.75" customHeight="1" x14ac:dyDescent="0.2">
      <c r="A118" s="126" t="s">
        <v>246</v>
      </c>
      <c r="B118" s="120" t="s">
        <v>305</v>
      </c>
      <c r="C118" s="126" t="s">
        <v>5</v>
      </c>
      <c r="D118" s="127">
        <v>480000</v>
      </c>
      <c r="E118" s="126" t="s">
        <v>246</v>
      </c>
      <c r="F118" s="120" t="s">
        <v>305</v>
      </c>
      <c r="G118" s="126" t="s">
        <v>5</v>
      </c>
      <c r="H118" s="114">
        <f>PL03_TS10THPT_BSS!H132</f>
        <v>480000</v>
      </c>
      <c r="I118" s="145" t="s">
        <v>348</v>
      </c>
    </row>
    <row r="119" spans="1:9" s="4" customFormat="1" ht="15.75" customHeight="1" x14ac:dyDescent="0.2">
      <c r="A119" s="126" t="s">
        <v>248</v>
      </c>
      <c r="B119" s="120" t="s">
        <v>306</v>
      </c>
      <c r="C119" s="126" t="s">
        <v>5</v>
      </c>
      <c r="D119" s="127">
        <v>600000</v>
      </c>
      <c r="E119" s="126" t="s">
        <v>248</v>
      </c>
      <c r="F119" s="120" t="s">
        <v>306</v>
      </c>
      <c r="G119" s="126" t="s">
        <v>5</v>
      </c>
      <c r="H119" s="114">
        <f>PL03_TS10THPT_BSS!H133</f>
        <v>600000</v>
      </c>
      <c r="I119" s="145" t="s">
        <v>348</v>
      </c>
    </row>
    <row r="120" spans="1:9" s="4" customFormat="1" ht="15.75" customHeight="1" x14ac:dyDescent="0.2">
      <c r="A120" s="126" t="s">
        <v>125</v>
      </c>
      <c r="B120" s="120" t="s">
        <v>294</v>
      </c>
      <c r="C120" s="126"/>
      <c r="D120" s="127"/>
      <c r="E120" s="126" t="s">
        <v>125</v>
      </c>
      <c r="F120" s="120" t="s">
        <v>294</v>
      </c>
      <c r="G120" s="126"/>
      <c r="H120" s="114"/>
      <c r="I120" s="145"/>
    </row>
    <row r="121" spans="1:9" s="4" customFormat="1" ht="15.75" customHeight="1" x14ac:dyDescent="0.2">
      <c r="A121" s="126" t="s">
        <v>246</v>
      </c>
      <c r="B121" s="120" t="s">
        <v>295</v>
      </c>
      <c r="C121" s="126" t="s">
        <v>9</v>
      </c>
      <c r="D121" s="127">
        <v>800000</v>
      </c>
      <c r="E121" s="126" t="s">
        <v>246</v>
      </c>
      <c r="F121" s="120" t="s">
        <v>295</v>
      </c>
      <c r="G121" s="126" t="s">
        <v>9</v>
      </c>
      <c r="H121" s="114">
        <f>PL03_TS10THPT_BSS!H135</f>
        <v>1230000</v>
      </c>
      <c r="I121" s="166" t="s">
        <v>349</v>
      </c>
    </row>
    <row r="122" spans="1:9" ht="31.5" x14ac:dyDescent="0.2">
      <c r="A122" s="126" t="s">
        <v>248</v>
      </c>
      <c r="B122" s="120" t="s">
        <v>307</v>
      </c>
      <c r="C122" s="126" t="s">
        <v>9</v>
      </c>
      <c r="D122" s="127">
        <v>800000</v>
      </c>
      <c r="E122" s="126" t="s">
        <v>248</v>
      </c>
      <c r="F122" s="120" t="s">
        <v>307</v>
      </c>
      <c r="G122" s="126" t="s">
        <v>9</v>
      </c>
      <c r="H122" s="114">
        <f>PL03_TS10THPT_BSS!H136</f>
        <v>1230000</v>
      </c>
      <c r="I122" s="166"/>
    </row>
    <row r="123" spans="1:9" x14ac:dyDescent="0.2">
      <c r="A123" s="126" t="s">
        <v>128</v>
      </c>
      <c r="B123" s="120" t="s">
        <v>297</v>
      </c>
      <c r="C123" s="126"/>
      <c r="D123" s="127"/>
      <c r="E123" s="126" t="s">
        <v>128</v>
      </c>
      <c r="F123" s="120" t="s">
        <v>297</v>
      </c>
      <c r="G123" s="126"/>
      <c r="H123" s="114"/>
      <c r="I123" s="121"/>
    </row>
    <row r="124" spans="1:9" ht="31.5" x14ac:dyDescent="0.2">
      <c r="A124" s="126" t="s">
        <v>246</v>
      </c>
      <c r="B124" s="120" t="s">
        <v>298</v>
      </c>
      <c r="C124" s="126" t="s">
        <v>9</v>
      </c>
      <c r="D124" s="127">
        <v>600000</v>
      </c>
      <c r="E124" s="126" t="s">
        <v>246</v>
      </c>
      <c r="F124" s="120" t="s">
        <v>298</v>
      </c>
      <c r="G124" s="126" t="s">
        <v>9</v>
      </c>
      <c r="H124" s="114">
        <f>PL03_TS10THPT_BSS!H138</f>
        <v>920000</v>
      </c>
      <c r="I124" s="145" t="s">
        <v>367</v>
      </c>
    </row>
    <row r="125" spans="1:9" ht="31.5" x14ac:dyDescent="0.2">
      <c r="A125" s="126" t="s">
        <v>248</v>
      </c>
      <c r="B125" s="120" t="s">
        <v>299</v>
      </c>
      <c r="C125" s="126" t="s">
        <v>9</v>
      </c>
      <c r="D125" s="127">
        <v>480000</v>
      </c>
      <c r="E125" s="126" t="s">
        <v>248</v>
      </c>
      <c r="F125" s="120" t="s">
        <v>299</v>
      </c>
      <c r="G125" s="126" t="s">
        <v>9</v>
      </c>
      <c r="H125" s="114">
        <f>PL03_TS10THPT_BSS!H139</f>
        <v>740000</v>
      </c>
      <c r="I125" s="145" t="s">
        <v>367</v>
      </c>
    </row>
    <row r="126" spans="1:9" ht="31.5" x14ac:dyDescent="0.2">
      <c r="A126" s="126" t="s">
        <v>250</v>
      </c>
      <c r="B126" s="120" t="s">
        <v>300</v>
      </c>
      <c r="C126" s="126" t="s">
        <v>9</v>
      </c>
      <c r="D126" s="127">
        <v>394000</v>
      </c>
      <c r="E126" s="126" t="s">
        <v>250</v>
      </c>
      <c r="F126" s="120" t="s">
        <v>300</v>
      </c>
      <c r="G126" s="126" t="s">
        <v>9</v>
      </c>
      <c r="H126" s="114">
        <f>PL03_TS10THPT_BSS!H140</f>
        <v>610000</v>
      </c>
      <c r="I126" s="145" t="s">
        <v>367</v>
      </c>
    </row>
    <row r="127" spans="1:9" x14ac:dyDescent="0.2">
      <c r="A127" s="126" t="s">
        <v>252</v>
      </c>
      <c r="B127" s="120" t="s">
        <v>308</v>
      </c>
      <c r="C127" s="126" t="s">
        <v>9</v>
      </c>
      <c r="D127" s="127">
        <v>197000</v>
      </c>
      <c r="E127" s="126" t="s">
        <v>252</v>
      </c>
      <c r="F127" s="120" t="s">
        <v>308</v>
      </c>
      <c r="G127" s="126" t="s">
        <v>9</v>
      </c>
      <c r="H127" s="114">
        <f>PL03_TS10THPT_BSS!H141</f>
        <v>300000</v>
      </c>
      <c r="I127" s="145" t="s">
        <v>367</v>
      </c>
    </row>
    <row r="128" spans="1:9"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15.75" customHeight="1"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ht="69.75" customHeight="1"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x14ac:dyDescent="0.2">
      <c r="A152" s="129">
        <v>7</v>
      </c>
      <c r="B152" s="130" t="s">
        <v>309</v>
      </c>
      <c r="C152" s="129"/>
      <c r="D152" s="138"/>
      <c r="E152" s="129">
        <v>7</v>
      </c>
      <c r="F152" s="130" t="s">
        <v>344</v>
      </c>
      <c r="G152" s="129"/>
      <c r="H152" s="114"/>
      <c r="I152" s="145" t="s">
        <v>314</v>
      </c>
    </row>
    <row r="153" spans="1:9" ht="16.5" customHeight="1"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15.75" customHeight="1" x14ac:dyDescent="0.2">
      <c r="A171" s="126"/>
      <c r="B171" s="120" t="s">
        <v>272</v>
      </c>
      <c r="C171" s="126" t="s">
        <v>9</v>
      </c>
      <c r="D171" s="127">
        <v>403000</v>
      </c>
      <c r="E171" s="128"/>
      <c r="F171" s="114"/>
      <c r="G171" s="117"/>
      <c r="H171" s="114"/>
      <c r="I171" s="121"/>
    </row>
    <row r="172" spans="1:9" ht="66.75" customHeight="1" x14ac:dyDescent="0.2">
      <c r="A172" s="129">
        <v>11</v>
      </c>
      <c r="B172" s="130" t="s">
        <v>378</v>
      </c>
      <c r="C172" s="126"/>
      <c r="D172" s="126"/>
      <c r="E172" s="128"/>
      <c r="F172" s="114"/>
      <c r="G172" s="117"/>
      <c r="H172" s="114"/>
      <c r="I172" s="121"/>
    </row>
    <row r="173" spans="1:9" ht="20.25" customHeight="1" x14ac:dyDescent="0.2">
      <c r="A173" s="126" t="s">
        <v>246</v>
      </c>
      <c r="B173" s="120" t="s">
        <v>247</v>
      </c>
      <c r="C173" s="126" t="s">
        <v>9</v>
      </c>
      <c r="D173" s="131">
        <v>514000</v>
      </c>
      <c r="E173" s="128"/>
      <c r="F173" s="114"/>
      <c r="G173" s="117"/>
      <c r="H173" s="114"/>
      <c r="I173" s="121"/>
    </row>
    <row r="174" spans="1:9" ht="42" customHeight="1" x14ac:dyDescent="0.2">
      <c r="A174" s="126" t="s">
        <v>248</v>
      </c>
      <c r="B174" s="120" t="s">
        <v>249</v>
      </c>
      <c r="C174" s="126" t="s">
        <v>9</v>
      </c>
      <c r="D174" s="131">
        <v>429000</v>
      </c>
      <c r="E174" s="128"/>
      <c r="F174" s="114"/>
      <c r="G174" s="117"/>
      <c r="H174" s="114"/>
      <c r="I174" s="121"/>
    </row>
    <row r="175" spans="1:9" ht="15.75" customHeight="1"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sheetData>
  <mergeCells count="11">
    <mergeCell ref="I105:I109"/>
    <mergeCell ref="I121:I122"/>
    <mergeCell ref="A1:I1"/>
    <mergeCell ref="A2:I2"/>
    <mergeCell ref="A5:D5"/>
    <mergeCell ref="E5:I5"/>
    <mergeCell ref="A3:I3"/>
    <mergeCell ref="I9:I12"/>
    <mergeCell ref="I26:I30"/>
    <mergeCell ref="I41:I42"/>
    <mergeCell ref="I62:I6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5"/>
  <sheetViews>
    <sheetView workbookViewId="0">
      <selection activeCell="C8" sqref="C8"/>
    </sheetView>
  </sheetViews>
  <sheetFormatPr defaultColWidth="9.140625" defaultRowHeight="15.75" x14ac:dyDescent="0.2"/>
  <cols>
    <col min="1" max="1" width="5.85546875" style="2" customWidth="1"/>
    <col min="2" max="2" width="66.28515625" style="1" customWidth="1"/>
    <col min="3" max="3" width="25" style="4" customWidth="1"/>
    <col min="4" max="4" width="30" style="1" customWidth="1"/>
    <col min="5" max="5" width="15.5703125" style="1" customWidth="1"/>
    <col min="6" max="6" width="9" style="1" customWidth="1"/>
    <col min="7" max="16384" width="9.140625" style="1"/>
  </cols>
  <sheetData>
    <row r="1" spans="1:4" ht="18.75" x14ac:dyDescent="0.2">
      <c r="A1" s="186" t="s">
        <v>394</v>
      </c>
      <c r="B1" s="186"/>
      <c r="C1" s="186"/>
      <c r="D1" s="186"/>
    </row>
    <row r="2" spans="1:4" ht="45.75" customHeight="1" x14ac:dyDescent="0.2">
      <c r="A2" s="188" t="s">
        <v>351</v>
      </c>
      <c r="B2" s="188"/>
      <c r="C2" s="188"/>
      <c r="D2" s="188"/>
    </row>
    <row r="3" spans="1:4" ht="30.75" customHeight="1" x14ac:dyDescent="0.2">
      <c r="A3" s="181" t="s">
        <v>280</v>
      </c>
      <c r="B3" s="181"/>
      <c r="C3" s="181"/>
      <c r="D3" s="181"/>
    </row>
    <row r="5" spans="1:4" s="112" customFormat="1" ht="31.5" x14ac:dyDescent="0.2">
      <c r="A5" s="111" t="s">
        <v>0</v>
      </c>
      <c r="B5" s="8" t="s">
        <v>2</v>
      </c>
      <c r="C5" s="8" t="s">
        <v>1</v>
      </c>
      <c r="D5" s="8" t="s">
        <v>218</v>
      </c>
    </row>
    <row r="6" spans="1:4" s="112" customFormat="1" x14ac:dyDescent="0.2">
      <c r="A6" s="135" t="s">
        <v>34</v>
      </c>
      <c r="B6" s="137" t="s">
        <v>350</v>
      </c>
      <c r="C6" s="135"/>
      <c r="D6" s="135"/>
    </row>
    <row r="7" spans="1:4" s="112" customFormat="1" x14ac:dyDescent="0.2">
      <c r="A7" s="116">
        <v>1</v>
      </c>
      <c r="B7" s="139" t="s">
        <v>210</v>
      </c>
      <c r="C7" s="140"/>
      <c r="D7" s="141"/>
    </row>
    <row r="8" spans="1:4" s="112" customFormat="1" x14ac:dyDescent="0.2">
      <c r="A8" s="119" t="s">
        <v>246</v>
      </c>
      <c r="B8" s="125" t="s">
        <v>247</v>
      </c>
      <c r="C8" s="122" t="s">
        <v>9</v>
      </c>
      <c r="D8" s="114">
        <v>920000</v>
      </c>
    </row>
    <row r="9" spans="1:4" s="112" customFormat="1" x14ac:dyDescent="0.2">
      <c r="A9" s="119" t="s">
        <v>248</v>
      </c>
      <c r="B9" s="125" t="s">
        <v>317</v>
      </c>
      <c r="C9" s="122" t="s">
        <v>9</v>
      </c>
      <c r="D9" s="114">
        <v>830000</v>
      </c>
    </row>
    <row r="10" spans="1:4" s="112" customFormat="1" x14ac:dyDescent="0.2">
      <c r="A10" s="119" t="s">
        <v>250</v>
      </c>
      <c r="B10" s="125" t="s">
        <v>318</v>
      </c>
      <c r="C10" s="122" t="s">
        <v>9</v>
      </c>
      <c r="D10" s="114">
        <v>660000</v>
      </c>
    </row>
    <row r="11" spans="1:4" s="112" customFormat="1" x14ac:dyDescent="0.2">
      <c r="A11" s="119" t="s">
        <v>252</v>
      </c>
      <c r="B11" s="125" t="s">
        <v>236</v>
      </c>
      <c r="C11" s="122" t="s">
        <v>9</v>
      </c>
      <c r="D11" s="114">
        <v>350000</v>
      </c>
    </row>
    <row r="12" spans="1:4" s="112" customFormat="1" x14ac:dyDescent="0.2">
      <c r="A12" s="116">
        <v>2</v>
      </c>
      <c r="B12" s="139" t="s">
        <v>46</v>
      </c>
      <c r="C12" s="140"/>
      <c r="D12" s="117"/>
    </row>
    <row r="13" spans="1:4" s="112" customFormat="1" x14ac:dyDescent="0.2">
      <c r="A13" s="119" t="s">
        <v>246</v>
      </c>
      <c r="B13" s="125" t="s">
        <v>254</v>
      </c>
      <c r="C13" s="122" t="s">
        <v>9</v>
      </c>
      <c r="D13" s="114">
        <v>830000</v>
      </c>
    </row>
    <row r="14" spans="1:4" s="112" customFormat="1" x14ac:dyDescent="0.2">
      <c r="A14" s="119" t="s">
        <v>248</v>
      </c>
      <c r="B14" s="125" t="s">
        <v>319</v>
      </c>
      <c r="C14" s="122" t="s">
        <v>9</v>
      </c>
      <c r="D14" s="114">
        <v>790000</v>
      </c>
    </row>
    <row r="15" spans="1:4" s="112" customFormat="1" x14ac:dyDescent="0.2">
      <c r="A15" s="119" t="s">
        <v>250</v>
      </c>
      <c r="B15" s="125" t="s">
        <v>222</v>
      </c>
      <c r="C15" s="122" t="s">
        <v>9</v>
      </c>
      <c r="D15" s="114">
        <v>660000</v>
      </c>
    </row>
    <row r="16" spans="1:4" s="112" customFormat="1" x14ac:dyDescent="0.2">
      <c r="A16" s="116">
        <v>3</v>
      </c>
      <c r="B16" s="124" t="s">
        <v>58</v>
      </c>
      <c r="C16" s="140"/>
      <c r="D16" s="114"/>
    </row>
    <row r="17" spans="1:4" s="112" customFormat="1" x14ac:dyDescent="0.2">
      <c r="A17" s="119" t="s">
        <v>246</v>
      </c>
      <c r="B17" s="125" t="s">
        <v>247</v>
      </c>
      <c r="C17" s="122" t="s">
        <v>9</v>
      </c>
      <c r="D17" s="114">
        <v>790000</v>
      </c>
    </row>
    <row r="18" spans="1:4" s="112" customFormat="1" x14ac:dyDescent="0.2">
      <c r="A18" s="119" t="s">
        <v>248</v>
      </c>
      <c r="B18" s="125" t="s">
        <v>317</v>
      </c>
      <c r="C18" s="122" t="s">
        <v>9</v>
      </c>
      <c r="D18" s="114">
        <v>690000</v>
      </c>
    </row>
    <row r="19" spans="1:4" s="112" customFormat="1" x14ac:dyDescent="0.2">
      <c r="A19" s="119" t="s">
        <v>250</v>
      </c>
      <c r="B19" s="125" t="s">
        <v>222</v>
      </c>
      <c r="C19" s="122" t="s">
        <v>9</v>
      </c>
      <c r="D19" s="114">
        <v>550000</v>
      </c>
    </row>
    <row r="20" spans="1:4" s="112" customFormat="1" x14ac:dyDescent="0.2">
      <c r="A20" s="129" t="s">
        <v>38</v>
      </c>
      <c r="B20" s="130" t="s">
        <v>80</v>
      </c>
      <c r="C20" s="114"/>
      <c r="D20" s="114"/>
    </row>
    <row r="21" spans="1:4" s="112" customFormat="1" x14ac:dyDescent="0.2">
      <c r="A21" s="116" t="s">
        <v>191</v>
      </c>
      <c r="B21" s="124" t="s">
        <v>194</v>
      </c>
      <c r="C21" s="122"/>
      <c r="D21" s="114"/>
    </row>
    <row r="22" spans="1:4" s="112" customFormat="1" ht="31.5" x14ac:dyDescent="0.2">
      <c r="A22" s="144" t="s">
        <v>4</v>
      </c>
      <c r="B22" s="145" t="s">
        <v>177</v>
      </c>
      <c r="C22" s="122"/>
      <c r="D22" s="114"/>
    </row>
    <row r="23" spans="1:4" s="112" customFormat="1" x14ac:dyDescent="0.2">
      <c r="A23" s="146" t="s">
        <v>246</v>
      </c>
      <c r="B23" s="142" t="s">
        <v>320</v>
      </c>
      <c r="C23" s="122" t="s">
        <v>9</v>
      </c>
      <c r="D23" s="114">
        <v>1230000</v>
      </c>
    </row>
    <row r="24" spans="1:4" s="112" customFormat="1" x14ac:dyDescent="0.2">
      <c r="A24" s="146" t="s">
        <v>248</v>
      </c>
      <c r="B24" s="142" t="s">
        <v>283</v>
      </c>
      <c r="C24" s="122" t="s">
        <v>9</v>
      </c>
      <c r="D24" s="114">
        <v>800000</v>
      </c>
    </row>
    <row r="25" spans="1:4" s="112" customFormat="1" x14ac:dyDescent="0.2">
      <c r="A25" s="144" t="s">
        <v>6</v>
      </c>
      <c r="B25" s="147" t="s">
        <v>178</v>
      </c>
      <c r="C25" s="122" t="s">
        <v>179</v>
      </c>
      <c r="D25" s="114">
        <v>56000</v>
      </c>
    </row>
    <row r="26" spans="1:4" s="112" customFormat="1" x14ac:dyDescent="0.2">
      <c r="A26" s="144" t="s">
        <v>11</v>
      </c>
      <c r="B26" s="125" t="s">
        <v>186</v>
      </c>
      <c r="C26" s="122" t="s">
        <v>179</v>
      </c>
      <c r="D26" s="114">
        <v>48000</v>
      </c>
    </row>
    <row r="27" spans="1:4" s="112" customFormat="1" x14ac:dyDescent="0.2">
      <c r="A27" s="144" t="s">
        <v>285</v>
      </c>
      <c r="B27" s="125" t="s">
        <v>180</v>
      </c>
      <c r="C27" s="122" t="s">
        <v>179</v>
      </c>
      <c r="D27" s="114">
        <v>40000</v>
      </c>
    </row>
    <row r="28" spans="1:4" s="112" customFormat="1" x14ac:dyDescent="0.2">
      <c r="A28" s="144" t="s">
        <v>286</v>
      </c>
      <c r="B28" s="148" t="s">
        <v>187</v>
      </c>
      <c r="C28" s="122" t="s">
        <v>179</v>
      </c>
      <c r="D28" s="114">
        <v>28000</v>
      </c>
    </row>
    <row r="29" spans="1:4" s="112" customFormat="1" ht="31.5" x14ac:dyDescent="0.25">
      <c r="A29" s="144" t="s">
        <v>287</v>
      </c>
      <c r="B29" s="149" t="s">
        <v>181</v>
      </c>
      <c r="C29" s="122" t="s">
        <v>179</v>
      </c>
      <c r="D29" s="114">
        <v>8000</v>
      </c>
    </row>
    <row r="30" spans="1:4" s="112" customFormat="1" x14ac:dyDescent="0.2">
      <c r="A30" s="144" t="s">
        <v>288</v>
      </c>
      <c r="B30" s="150" t="s">
        <v>182</v>
      </c>
      <c r="C30" s="122"/>
      <c r="D30" s="114"/>
    </row>
    <row r="31" spans="1:4" s="112" customFormat="1" x14ac:dyDescent="0.2">
      <c r="A31" s="144" t="s">
        <v>246</v>
      </c>
      <c r="B31" s="142" t="s">
        <v>320</v>
      </c>
      <c r="C31" s="122" t="s">
        <v>9</v>
      </c>
      <c r="D31" s="114">
        <v>1230000</v>
      </c>
    </row>
    <row r="32" spans="1:4" s="112" customFormat="1" x14ac:dyDescent="0.25">
      <c r="A32" s="144" t="s">
        <v>248</v>
      </c>
      <c r="B32" s="149" t="s">
        <v>283</v>
      </c>
      <c r="C32" s="122" t="s">
        <v>9</v>
      </c>
      <c r="D32" s="114">
        <v>800000</v>
      </c>
    </row>
    <row r="33" spans="1:4" s="112" customFormat="1" x14ac:dyDescent="0.2">
      <c r="A33" s="116" t="s">
        <v>192</v>
      </c>
      <c r="B33" s="139" t="s">
        <v>3</v>
      </c>
      <c r="C33" s="122"/>
      <c r="D33" s="114"/>
    </row>
    <row r="34" spans="1:4" s="112" customFormat="1" ht="31.5" x14ac:dyDescent="0.2">
      <c r="A34" s="119" t="s">
        <v>315</v>
      </c>
      <c r="B34" s="120" t="s">
        <v>290</v>
      </c>
      <c r="C34" s="122"/>
      <c r="D34" s="114"/>
    </row>
    <row r="35" spans="1:4" s="112" customFormat="1" x14ac:dyDescent="0.2">
      <c r="A35" s="119" t="s">
        <v>246</v>
      </c>
      <c r="B35" s="151" t="s">
        <v>321</v>
      </c>
      <c r="C35" s="122" t="s">
        <v>9</v>
      </c>
      <c r="D35" s="114">
        <v>920000</v>
      </c>
    </row>
    <row r="36" spans="1:4" s="4" customFormat="1" x14ac:dyDescent="0.2">
      <c r="A36" s="119" t="s">
        <v>248</v>
      </c>
      <c r="B36" s="151" t="s">
        <v>322</v>
      </c>
      <c r="C36" s="122" t="s">
        <v>9</v>
      </c>
      <c r="D36" s="114">
        <v>610000</v>
      </c>
    </row>
    <row r="37" spans="1:4" x14ac:dyDescent="0.2">
      <c r="A37" s="119" t="s">
        <v>123</v>
      </c>
      <c r="B37" s="152" t="s">
        <v>33</v>
      </c>
      <c r="C37" s="122"/>
      <c r="D37" s="114"/>
    </row>
    <row r="38" spans="1:4" x14ac:dyDescent="0.2">
      <c r="A38" s="119"/>
      <c r="B38" s="153" t="s">
        <v>323</v>
      </c>
      <c r="C38" s="122" t="s">
        <v>5</v>
      </c>
      <c r="D38" s="114">
        <v>480000</v>
      </c>
    </row>
    <row r="39" spans="1:4" ht="31.5" x14ac:dyDescent="0.2">
      <c r="A39" s="119" t="s">
        <v>125</v>
      </c>
      <c r="B39" s="152" t="s">
        <v>166</v>
      </c>
      <c r="C39" s="122"/>
      <c r="D39" s="114"/>
    </row>
    <row r="40" spans="1:4" x14ac:dyDescent="0.2">
      <c r="A40" s="119" t="s">
        <v>246</v>
      </c>
      <c r="B40" s="153" t="s">
        <v>295</v>
      </c>
      <c r="C40" s="122" t="s">
        <v>9</v>
      </c>
      <c r="D40" s="114">
        <v>1230000</v>
      </c>
    </row>
    <row r="41" spans="1:4" ht="37.5" customHeight="1" x14ac:dyDescent="0.2">
      <c r="A41" s="119" t="s">
        <v>248</v>
      </c>
      <c r="B41" s="153" t="s">
        <v>296</v>
      </c>
      <c r="C41" s="122" t="s">
        <v>9</v>
      </c>
      <c r="D41" s="114">
        <v>1230000</v>
      </c>
    </row>
    <row r="42" spans="1:4" x14ac:dyDescent="0.2">
      <c r="A42" s="119" t="s">
        <v>128</v>
      </c>
      <c r="B42" s="152" t="s">
        <v>159</v>
      </c>
      <c r="C42" s="122"/>
      <c r="D42" s="114"/>
    </row>
    <row r="43" spans="1:4" s="4" customFormat="1" ht="33" customHeight="1" x14ac:dyDescent="0.2">
      <c r="A43" s="119" t="s">
        <v>246</v>
      </c>
      <c r="B43" s="125" t="s">
        <v>298</v>
      </c>
      <c r="C43" s="122" t="s">
        <v>9</v>
      </c>
      <c r="D43" s="114">
        <v>920000</v>
      </c>
    </row>
    <row r="44" spans="1:4" x14ac:dyDescent="0.2">
      <c r="A44" s="119" t="s">
        <v>248</v>
      </c>
      <c r="B44" s="125" t="s">
        <v>324</v>
      </c>
      <c r="C44" s="122" t="s">
        <v>9</v>
      </c>
      <c r="D44" s="114">
        <v>740000</v>
      </c>
    </row>
    <row r="45" spans="1:4" x14ac:dyDescent="0.2">
      <c r="A45" s="119" t="s">
        <v>250</v>
      </c>
      <c r="B45" s="125" t="s">
        <v>325</v>
      </c>
      <c r="C45" s="122" t="s">
        <v>9</v>
      </c>
      <c r="D45" s="114">
        <v>610000</v>
      </c>
    </row>
    <row r="46" spans="1:4" x14ac:dyDescent="0.2">
      <c r="A46" s="119" t="s">
        <v>252</v>
      </c>
      <c r="B46" s="125" t="s">
        <v>326</v>
      </c>
      <c r="C46" s="122" t="s">
        <v>9</v>
      </c>
      <c r="D46" s="114">
        <v>300000</v>
      </c>
    </row>
    <row r="47" spans="1:4" x14ac:dyDescent="0.2">
      <c r="A47" s="116" t="s">
        <v>205</v>
      </c>
      <c r="B47" s="139" t="s">
        <v>52</v>
      </c>
      <c r="C47" s="122"/>
      <c r="D47" s="114"/>
    </row>
    <row r="48" spans="1:4" s="4" customFormat="1" x14ac:dyDescent="0.2">
      <c r="A48" s="119" t="s">
        <v>246</v>
      </c>
      <c r="B48" s="125" t="s">
        <v>258</v>
      </c>
      <c r="C48" s="122" t="s">
        <v>9</v>
      </c>
      <c r="D48" s="114">
        <v>790000</v>
      </c>
    </row>
    <row r="49" spans="1:4" x14ac:dyDescent="0.2">
      <c r="A49" s="119" t="s">
        <v>248</v>
      </c>
      <c r="B49" s="125" t="s">
        <v>327</v>
      </c>
      <c r="C49" s="122" t="s">
        <v>9</v>
      </c>
      <c r="D49" s="114">
        <v>660000</v>
      </c>
    </row>
    <row r="50" spans="1:4" x14ac:dyDescent="0.2">
      <c r="A50" s="119" t="s">
        <v>250</v>
      </c>
      <c r="B50" s="125" t="s">
        <v>328</v>
      </c>
      <c r="C50" s="122" t="s">
        <v>9</v>
      </c>
      <c r="D50" s="114">
        <v>550000</v>
      </c>
    </row>
    <row r="51" spans="1:4" x14ac:dyDescent="0.2">
      <c r="A51" s="119" t="s">
        <v>252</v>
      </c>
      <c r="B51" s="125" t="s">
        <v>329</v>
      </c>
      <c r="C51" s="122" t="s">
        <v>9</v>
      </c>
      <c r="D51" s="114">
        <v>550000</v>
      </c>
    </row>
    <row r="52" spans="1:4" x14ac:dyDescent="0.2">
      <c r="A52" s="119" t="s">
        <v>373</v>
      </c>
      <c r="B52" s="125" t="s">
        <v>330</v>
      </c>
      <c r="C52" s="122" t="s">
        <v>9</v>
      </c>
      <c r="D52" s="114">
        <v>300000</v>
      </c>
    </row>
    <row r="53" spans="1:4" x14ac:dyDescent="0.2">
      <c r="A53" s="116" t="s">
        <v>206</v>
      </c>
      <c r="B53" s="139" t="s">
        <v>50</v>
      </c>
      <c r="C53" s="122"/>
      <c r="D53" s="114"/>
    </row>
    <row r="54" spans="1:4" x14ac:dyDescent="0.2">
      <c r="A54" s="119" t="s">
        <v>246</v>
      </c>
      <c r="B54" s="125" t="s">
        <v>247</v>
      </c>
      <c r="C54" s="122" t="s">
        <v>9</v>
      </c>
      <c r="D54" s="114">
        <v>790000</v>
      </c>
    </row>
    <row r="55" spans="1:4" x14ac:dyDescent="0.2">
      <c r="A55" s="119" t="s">
        <v>248</v>
      </c>
      <c r="B55" s="125" t="s">
        <v>222</v>
      </c>
      <c r="C55" s="122" t="s">
        <v>9</v>
      </c>
      <c r="D55" s="114">
        <v>550000</v>
      </c>
    </row>
    <row r="56" spans="1:4" x14ac:dyDescent="0.2">
      <c r="A56" s="119" t="s">
        <v>250</v>
      </c>
      <c r="B56" s="120" t="s">
        <v>264</v>
      </c>
      <c r="C56" s="122" t="s">
        <v>9</v>
      </c>
      <c r="D56" s="114">
        <v>300000</v>
      </c>
    </row>
    <row r="57" spans="1:4" x14ac:dyDescent="0.2">
      <c r="A57" s="116" t="s">
        <v>207</v>
      </c>
      <c r="B57" s="124" t="s">
        <v>55</v>
      </c>
      <c r="C57" s="122"/>
      <c r="D57" s="114"/>
    </row>
    <row r="58" spans="1:4" x14ac:dyDescent="0.2">
      <c r="A58" s="119" t="s">
        <v>246</v>
      </c>
      <c r="B58" s="150" t="s">
        <v>247</v>
      </c>
      <c r="C58" s="122" t="s">
        <v>9</v>
      </c>
      <c r="D58" s="114">
        <v>740000</v>
      </c>
    </row>
    <row r="59" spans="1:4" x14ac:dyDescent="0.2">
      <c r="A59" s="119" t="s">
        <v>248</v>
      </c>
      <c r="B59" s="150" t="s">
        <v>317</v>
      </c>
      <c r="C59" s="122" t="s">
        <v>9</v>
      </c>
      <c r="D59" s="114">
        <v>710000</v>
      </c>
    </row>
    <row r="60" spans="1:4" x14ac:dyDescent="0.2">
      <c r="A60" s="119" t="s">
        <v>250</v>
      </c>
      <c r="B60" s="125" t="s">
        <v>318</v>
      </c>
      <c r="C60" s="122" t="s">
        <v>9</v>
      </c>
      <c r="D60" s="114">
        <v>550000</v>
      </c>
    </row>
    <row r="61" spans="1:4" x14ac:dyDescent="0.2">
      <c r="A61" s="119" t="s">
        <v>252</v>
      </c>
      <c r="B61" s="125" t="s">
        <v>331</v>
      </c>
      <c r="C61" s="122" t="s">
        <v>9</v>
      </c>
      <c r="D61" s="114">
        <v>690000</v>
      </c>
    </row>
    <row r="62" spans="1:4" x14ac:dyDescent="0.2">
      <c r="A62" s="119" t="s">
        <v>373</v>
      </c>
      <c r="B62" s="125" t="s">
        <v>332</v>
      </c>
      <c r="C62" s="122" t="s">
        <v>9</v>
      </c>
      <c r="D62" s="114">
        <v>660000</v>
      </c>
    </row>
    <row r="63" spans="1:4" x14ac:dyDescent="0.2">
      <c r="A63" s="119" t="s">
        <v>262</v>
      </c>
      <c r="B63" s="125" t="s">
        <v>333</v>
      </c>
      <c r="C63" s="122" t="s">
        <v>9</v>
      </c>
      <c r="D63" s="114">
        <v>550000</v>
      </c>
    </row>
    <row r="64" spans="1:4" x14ac:dyDescent="0.2">
      <c r="A64" s="119" t="s">
        <v>268</v>
      </c>
      <c r="B64" s="125" t="s">
        <v>335</v>
      </c>
      <c r="C64" s="122" t="s">
        <v>9</v>
      </c>
      <c r="D64" s="114">
        <v>300000</v>
      </c>
    </row>
    <row r="65" spans="1:4" x14ac:dyDescent="0.2">
      <c r="A65" s="116" t="s">
        <v>208</v>
      </c>
      <c r="B65" s="124" t="s">
        <v>144</v>
      </c>
      <c r="C65" s="122"/>
      <c r="D65" s="114"/>
    </row>
    <row r="66" spans="1:4" x14ac:dyDescent="0.2">
      <c r="A66" s="119" t="s">
        <v>246</v>
      </c>
      <c r="B66" s="125" t="s">
        <v>258</v>
      </c>
      <c r="C66" s="122" t="s">
        <v>9</v>
      </c>
      <c r="D66" s="114">
        <v>790000</v>
      </c>
    </row>
    <row r="67" spans="1:4" x14ac:dyDescent="0.2">
      <c r="A67" s="119" t="s">
        <v>248</v>
      </c>
      <c r="B67" s="125" t="s">
        <v>327</v>
      </c>
      <c r="C67" s="122" t="s">
        <v>9</v>
      </c>
      <c r="D67" s="114">
        <v>660000</v>
      </c>
    </row>
    <row r="68" spans="1:4" x14ac:dyDescent="0.2">
      <c r="A68" s="119" t="s">
        <v>250</v>
      </c>
      <c r="B68" s="125" t="s">
        <v>336</v>
      </c>
      <c r="C68" s="122" t="s">
        <v>9</v>
      </c>
      <c r="D68" s="114">
        <v>550000</v>
      </c>
    </row>
    <row r="69" spans="1:4" x14ac:dyDescent="0.2">
      <c r="A69" s="119" t="s">
        <v>252</v>
      </c>
      <c r="B69" s="125" t="s">
        <v>337</v>
      </c>
      <c r="C69" s="122" t="s">
        <v>9</v>
      </c>
      <c r="D69" s="114">
        <v>550000</v>
      </c>
    </row>
    <row r="70" spans="1:4" x14ac:dyDescent="0.2">
      <c r="A70" s="119" t="s">
        <v>373</v>
      </c>
      <c r="B70" s="125" t="s">
        <v>338</v>
      </c>
      <c r="C70" s="122" t="s">
        <v>9</v>
      </c>
      <c r="D70" s="114">
        <v>300000</v>
      </c>
    </row>
    <row r="71" spans="1:4" x14ac:dyDescent="0.2">
      <c r="A71" s="116" t="s">
        <v>216</v>
      </c>
      <c r="B71" s="124" t="s">
        <v>347</v>
      </c>
      <c r="C71" s="122"/>
      <c r="D71" s="114"/>
    </row>
    <row r="72" spans="1:4" x14ac:dyDescent="0.2">
      <c r="A72" s="119" t="s">
        <v>246</v>
      </c>
      <c r="B72" s="125" t="s">
        <v>339</v>
      </c>
      <c r="C72" s="122" t="s">
        <v>9</v>
      </c>
      <c r="D72" s="114">
        <v>790000</v>
      </c>
    </row>
    <row r="73" spans="1:4" x14ac:dyDescent="0.2">
      <c r="A73" s="119" t="s">
        <v>248</v>
      </c>
      <c r="B73" s="125" t="s">
        <v>340</v>
      </c>
      <c r="C73" s="122" t="s">
        <v>9</v>
      </c>
      <c r="D73" s="114">
        <v>660000</v>
      </c>
    </row>
    <row r="74" spans="1:4" x14ac:dyDescent="0.2">
      <c r="A74" s="119" t="s">
        <v>250</v>
      </c>
      <c r="B74" s="125" t="s">
        <v>341</v>
      </c>
      <c r="C74" s="122" t="s">
        <v>9</v>
      </c>
      <c r="D74" s="114">
        <v>550000</v>
      </c>
    </row>
    <row r="75" spans="1:4" ht="47.25" x14ac:dyDescent="0.2">
      <c r="A75" s="119" t="s">
        <v>252</v>
      </c>
      <c r="B75" s="125" t="s">
        <v>375</v>
      </c>
      <c r="C75" s="122" t="s">
        <v>9</v>
      </c>
      <c r="D75" s="114">
        <v>620000</v>
      </c>
    </row>
    <row r="76" spans="1:4" ht="31.5" x14ac:dyDescent="0.2">
      <c r="A76" s="119" t="s">
        <v>373</v>
      </c>
      <c r="B76" s="125" t="s">
        <v>342</v>
      </c>
      <c r="C76" s="122" t="s">
        <v>313</v>
      </c>
      <c r="D76" s="114">
        <v>240000</v>
      </c>
    </row>
    <row r="77" spans="1:4" x14ac:dyDescent="0.2">
      <c r="A77" s="119" t="s">
        <v>262</v>
      </c>
      <c r="B77" s="125" t="s">
        <v>343</v>
      </c>
      <c r="C77" s="122" t="s">
        <v>9</v>
      </c>
      <c r="D77" s="114">
        <v>300000</v>
      </c>
    </row>
    <row r="78" spans="1:4" x14ac:dyDescent="0.2">
      <c r="A78" s="129">
        <v>8</v>
      </c>
      <c r="B78" s="130" t="s">
        <v>316</v>
      </c>
      <c r="C78" s="129"/>
      <c r="D78" s="114"/>
    </row>
    <row r="79" spans="1:4" x14ac:dyDescent="0.2">
      <c r="A79" s="126" t="s">
        <v>246</v>
      </c>
      <c r="B79" s="120" t="s">
        <v>247</v>
      </c>
      <c r="C79" s="126" t="s">
        <v>9</v>
      </c>
      <c r="D79" s="114">
        <v>790000</v>
      </c>
    </row>
    <row r="80" spans="1:4" x14ac:dyDescent="0.2">
      <c r="A80" s="126" t="s">
        <v>248</v>
      </c>
      <c r="B80" s="120" t="s">
        <v>249</v>
      </c>
      <c r="C80" s="126" t="s">
        <v>9</v>
      </c>
      <c r="D80" s="114">
        <v>660000</v>
      </c>
    </row>
    <row r="81" spans="1:4" x14ac:dyDescent="0.2">
      <c r="A81" s="126" t="s">
        <v>250</v>
      </c>
      <c r="B81" s="120" t="s">
        <v>275</v>
      </c>
      <c r="C81" s="126" t="s">
        <v>9</v>
      </c>
      <c r="D81" s="114">
        <v>550000</v>
      </c>
    </row>
    <row r="82" spans="1:4" ht="47.25" x14ac:dyDescent="0.2">
      <c r="A82" s="126" t="s">
        <v>252</v>
      </c>
      <c r="B82" s="125" t="s">
        <v>375</v>
      </c>
      <c r="C82" s="126" t="s">
        <v>9</v>
      </c>
      <c r="D82" s="114">
        <v>620000</v>
      </c>
    </row>
    <row r="83" spans="1:4" x14ac:dyDescent="0.2">
      <c r="A83" s="126" t="s">
        <v>262</v>
      </c>
      <c r="B83" s="120" t="s">
        <v>277</v>
      </c>
      <c r="C83" s="126" t="s">
        <v>9</v>
      </c>
      <c r="D83" s="114">
        <v>300000</v>
      </c>
    </row>
    <row r="84" spans="1:4" x14ac:dyDescent="0.2">
      <c r="A84" s="116" t="s">
        <v>195</v>
      </c>
      <c r="B84" s="124" t="s">
        <v>217</v>
      </c>
      <c r="C84" s="122"/>
      <c r="D84" s="114"/>
    </row>
    <row r="85" spans="1:4" x14ac:dyDescent="0.2">
      <c r="A85" s="116" t="s">
        <v>377</v>
      </c>
      <c r="B85" s="124" t="s">
        <v>353</v>
      </c>
      <c r="C85" s="122"/>
      <c r="D85" s="114"/>
    </row>
    <row r="86" spans="1:4" x14ac:dyDescent="0.2">
      <c r="A86" s="119" t="s">
        <v>246</v>
      </c>
      <c r="B86" s="125" t="s">
        <v>220</v>
      </c>
      <c r="C86" s="122" t="s">
        <v>9</v>
      </c>
      <c r="D86" s="114">
        <v>690000</v>
      </c>
    </row>
    <row r="87" spans="1:4" x14ac:dyDescent="0.2">
      <c r="A87" s="119" t="s">
        <v>248</v>
      </c>
      <c r="B87" s="125" t="s">
        <v>221</v>
      </c>
      <c r="C87" s="122" t="s">
        <v>9</v>
      </c>
      <c r="D87" s="114">
        <v>660000</v>
      </c>
    </row>
    <row r="88" spans="1:4" x14ac:dyDescent="0.2">
      <c r="A88" s="119" t="s">
        <v>250</v>
      </c>
      <c r="B88" s="125" t="s">
        <v>222</v>
      </c>
      <c r="C88" s="122" t="s">
        <v>9</v>
      </c>
      <c r="D88" s="114">
        <v>550000</v>
      </c>
    </row>
    <row r="89" spans="1:4" x14ac:dyDescent="0.2">
      <c r="A89" s="119" t="s">
        <v>252</v>
      </c>
      <c r="B89" s="125" t="s">
        <v>236</v>
      </c>
      <c r="C89" s="122" t="s">
        <v>9</v>
      </c>
      <c r="D89" s="114">
        <v>300000</v>
      </c>
    </row>
    <row r="90" spans="1:4" x14ac:dyDescent="0.2">
      <c r="A90" s="116" t="s">
        <v>379</v>
      </c>
      <c r="B90" s="124" t="s">
        <v>224</v>
      </c>
      <c r="C90" s="122"/>
      <c r="D90" s="114"/>
    </row>
    <row r="91" spans="1:4" x14ac:dyDescent="0.2">
      <c r="A91" s="119" t="s">
        <v>246</v>
      </c>
      <c r="B91" s="125" t="s">
        <v>220</v>
      </c>
      <c r="C91" s="122" t="s">
        <v>9</v>
      </c>
      <c r="D91" s="114">
        <v>660000</v>
      </c>
    </row>
    <row r="92" spans="1:4" x14ac:dyDescent="0.2">
      <c r="A92" s="119" t="s">
        <v>248</v>
      </c>
      <c r="B92" s="125" t="s">
        <v>225</v>
      </c>
      <c r="C92" s="122" t="s">
        <v>9</v>
      </c>
      <c r="D92" s="114">
        <v>630000</v>
      </c>
    </row>
    <row r="93" spans="1:4" x14ac:dyDescent="0.2">
      <c r="A93" s="119" t="s">
        <v>250</v>
      </c>
      <c r="B93" s="125" t="s">
        <v>222</v>
      </c>
      <c r="C93" s="122" t="s">
        <v>9</v>
      </c>
      <c r="D93" s="114">
        <v>550000</v>
      </c>
    </row>
    <row r="94" spans="1:4" x14ac:dyDescent="0.2">
      <c r="A94" s="119" t="s">
        <v>252</v>
      </c>
      <c r="B94" s="125" t="s">
        <v>236</v>
      </c>
      <c r="C94" s="122" t="s">
        <v>9</v>
      </c>
      <c r="D94" s="114">
        <v>300000</v>
      </c>
    </row>
    <row r="95" spans="1:4" x14ac:dyDescent="0.2">
      <c r="A95" s="129" t="s">
        <v>39</v>
      </c>
      <c r="B95" s="130" t="s">
        <v>85</v>
      </c>
      <c r="C95" s="114"/>
      <c r="D95" s="114"/>
    </row>
    <row r="96" spans="1:4" x14ac:dyDescent="0.2">
      <c r="A96" s="129">
        <v>1</v>
      </c>
      <c r="B96" s="130" t="s">
        <v>194</v>
      </c>
      <c r="C96" s="129"/>
      <c r="D96" s="114"/>
    </row>
    <row r="97" spans="1:4" ht="31.5" x14ac:dyDescent="0.2">
      <c r="A97" s="126" t="s">
        <v>4</v>
      </c>
      <c r="B97" s="120" t="s">
        <v>304</v>
      </c>
      <c r="C97" s="126"/>
      <c r="D97" s="114"/>
    </row>
    <row r="98" spans="1:4" x14ac:dyDescent="0.2">
      <c r="A98" s="126" t="s">
        <v>246</v>
      </c>
      <c r="B98" s="120" t="s">
        <v>282</v>
      </c>
      <c r="C98" s="126" t="s">
        <v>9</v>
      </c>
      <c r="D98" s="114">
        <v>1230000</v>
      </c>
    </row>
    <row r="99" spans="1:4" x14ac:dyDescent="0.2">
      <c r="A99" s="126" t="s">
        <v>248</v>
      </c>
      <c r="B99" s="120" t="s">
        <v>283</v>
      </c>
      <c r="C99" s="126" t="s">
        <v>9</v>
      </c>
      <c r="D99" s="114">
        <v>800000</v>
      </c>
    </row>
    <row r="100" spans="1:4" x14ac:dyDescent="0.2">
      <c r="A100" s="126" t="s">
        <v>6</v>
      </c>
      <c r="B100" s="120" t="s">
        <v>284</v>
      </c>
      <c r="C100" s="126" t="s">
        <v>179</v>
      </c>
      <c r="D100" s="114">
        <v>56000</v>
      </c>
    </row>
    <row r="101" spans="1:4" x14ac:dyDescent="0.2">
      <c r="A101" s="126" t="s">
        <v>11</v>
      </c>
      <c r="B101" s="120" t="s">
        <v>186</v>
      </c>
      <c r="C101" s="126" t="s">
        <v>179</v>
      </c>
      <c r="D101" s="114">
        <v>48000</v>
      </c>
    </row>
    <row r="102" spans="1:4" x14ac:dyDescent="0.2">
      <c r="A102" s="126" t="s">
        <v>285</v>
      </c>
      <c r="B102" s="120" t="s">
        <v>180</v>
      </c>
      <c r="C102" s="126" t="s">
        <v>179</v>
      </c>
      <c r="D102" s="114">
        <v>40000</v>
      </c>
    </row>
    <row r="103" spans="1:4" x14ac:dyDescent="0.2">
      <c r="A103" s="126" t="s">
        <v>286</v>
      </c>
      <c r="B103" s="120" t="s">
        <v>187</v>
      </c>
      <c r="C103" s="126" t="s">
        <v>179</v>
      </c>
      <c r="D103" s="114">
        <v>28000</v>
      </c>
    </row>
    <row r="104" spans="1:4" ht="31.5" x14ac:dyDescent="0.2">
      <c r="A104" s="126" t="s">
        <v>287</v>
      </c>
      <c r="B104" s="120" t="s">
        <v>181</v>
      </c>
      <c r="C104" s="126" t="s">
        <v>179</v>
      </c>
      <c r="D104" s="114">
        <v>8000</v>
      </c>
    </row>
    <row r="105" spans="1:4" x14ac:dyDescent="0.2">
      <c r="A105" s="126" t="s">
        <v>288</v>
      </c>
      <c r="B105" s="120" t="s">
        <v>289</v>
      </c>
      <c r="C105" s="126"/>
      <c r="D105" s="114"/>
    </row>
    <row r="106" spans="1:4" x14ac:dyDescent="0.2">
      <c r="A106" s="126" t="s">
        <v>246</v>
      </c>
      <c r="B106" s="120" t="s">
        <v>282</v>
      </c>
      <c r="C106" s="126" t="s">
        <v>9</v>
      </c>
      <c r="D106" s="114">
        <v>1230000</v>
      </c>
    </row>
    <row r="107" spans="1:4" x14ac:dyDescent="0.2">
      <c r="A107" s="126" t="s">
        <v>248</v>
      </c>
      <c r="B107" s="120" t="s">
        <v>283</v>
      </c>
      <c r="C107" s="126" t="s">
        <v>9</v>
      </c>
      <c r="D107" s="114">
        <v>800000</v>
      </c>
    </row>
    <row r="108" spans="1:4" x14ac:dyDescent="0.2">
      <c r="A108" s="129">
        <v>2</v>
      </c>
      <c r="B108" s="130" t="s">
        <v>3</v>
      </c>
      <c r="C108" s="129"/>
      <c r="D108" s="114"/>
    </row>
    <row r="109" spans="1:4" ht="31.5" x14ac:dyDescent="0.2">
      <c r="A109" s="126" t="s">
        <v>122</v>
      </c>
      <c r="B109" s="120" t="s">
        <v>290</v>
      </c>
      <c r="C109" s="126"/>
      <c r="D109" s="114"/>
    </row>
    <row r="110" spans="1:4" x14ac:dyDescent="0.2">
      <c r="A110" s="126" t="s">
        <v>246</v>
      </c>
      <c r="B110" s="120" t="s">
        <v>291</v>
      </c>
      <c r="C110" s="126" t="s">
        <v>9</v>
      </c>
      <c r="D110" s="114">
        <v>920000</v>
      </c>
    </row>
    <row r="111" spans="1:4" x14ac:dyDescent="0.2">
      <c r="A111" s="126" t="s">
        <v>248</v>
      </c>
      <c r="B111" s="120" t="s">
        <v>283</v>
      </c>
      <c r="C111" s="126" t="s">
        <v>9</v>
      </c>
      <c r="D111" s="114">
        <v>610000</v>
      </c>
    </row>
    <row r="112" spans="1:4" x14ac:dyDescent="0.2">
      <c r="A112" s="126" t="s">
        <v>123</v>
      </c>
      <c r="B112" s="120" t="s">
        <v>292</v>
      </c>
      <c r="C112" s="126"/>
      <c r="D112" s="114"/>
    </row>
    <row r="113" spans="1:4" x14ac:dyDescent="0.2">
      <c r="A113" s="126" t="s">
        <v>246</v>
      </c>
      <c r="B113" s="120" t="s">
        <v>305</v>
      </c>
      <c r="C113" s="126" t="s">
        <v>5</v>
      </c>
      <c r="D113" s="114">
        <v>480000</v>
      </c>
    </row>
    <row r="114" spans="1:4" ht="31.5" x14ac:dyDescent="0.2">
      <c r="A114" s="126" t="s">
        <v>248</v>
      </c>
      <c r="B114" s="120" t="s">
        <v>306</v>
      </c>
      <c r="C114" s="126" t="s">
        <v>5</v>
      </c>
      <c r="D114" s="114">
        <v>600000</v>
      </c>
    </row>
    <row r="115" spans="1:4" ht="31.5" x14ac:dyDescent="0.2">
      <c r="A115" s="126" t="s">
        <v>125</v>
      </c>
      <c r="B115" s="120" t="s">
        <v>294</v>
      </c>
      <c r="C115" s="126"/>
      <c r="D115" s="114"/>
    </row>
    <row r="116" spans="1:4" ht="15.75" customHeight="1" x14ac:dyDescent="0.2">
      <c r="A116" s="126" t="s">
        <v>246</v>
      </c>
      <c r="B116" s="120" t="s">
        <v>295</v>
      </c>
      <c r="C116" s="126" t="s">
        <v>9</v>
      </c>
      <c r="D116" s="114">
        <v>1230000</v>
      </c>
    </row>
    <row r="117" spans="1:4" x14ac:dyDescent="0.2">
      <c r="A117" s="126" t="s">
        <v>248</v>
      </c>
      <c r="B117" s="120" t="s">
        <v>307</v>
      </c>
      <c r="C117" s="126" t="s">
        <v>9</v>
      </c>
      <c r="D117" s="114">
        <v>1230000</v>
      </c>
    </row>
    <row r="118" spans="1:4" x14ac:dyDescent="0.2">
      <c r="A118" s="126" t="s">
        <v>128</v>
      </c>
      <c r="B118" s="120" t="s">
        <v>297</v>
      </c>
      <c r="C118" s="126"/>
      <c r="D118" s="114"/>
    </row>
    <row r="119" spans="1:4" x14ac:dyDescent="0.2">
      <c r="A119" s="126" t="s">
        <v>246</v>
      </c>
      <c r="B119" s="120" t="s">
        <v>298</v>
      </c>
      <c r="C119" s="126" t="s">
        <v>9</v>
      </c>
      <c r="D119" s="114">
        <v>920000</v>
      </c>
    </row>
    <row r="120" spans="1:4" x14ac:dyDescent="0.2">
      <c r="A120" s="126" t="s">
        <v>248</v>
      </c>
      <c r="B120" s="120" t="s">
        <v>299</v>
      </c>
      <c r="C120" s="126" t="s">
        <v>9</v>
      </c>
      <c r="D120" s="114">
        <v>740000</v>
      </c>
    </row>
    <row r="121" spans="1:4" x14ac:dyDescent="0.2">
      <c r="A121" s="126" t="s">
        <v>250</v>
      </c>
      <c r="B121" s="120" t="s">
        <v>300</v>
      </c>
      <c r="C121" s="126" t="s">
        <v>9</v>
      </c>
      <c r="D121" s="114">
        <v>610000</v>
      </c>
    </row>
    <row r="122" spans="1:4" x14ac:dyDescent="0.2">
      <c r="A122" s="126" t="s">
        <v>252</v>
      </c>
      <c r="B122" s="120" t="s">
        <v>308</v>
      </c>
      <c r="C122" s="126" t="s">
        <v>9</v>
      </c>
      <c r="D122" s="114">
        <v>300000</v>
      </c>
    </row>
    <row r="123" spans="1:4" s="4" customFormat="1" ht="20.25" customHeight="1" x14ac:dyDescent="0.2">
      <c r="A123" s="129">
        <v>3</v>
      </c>
      <c r="B123" s="130" t="s">
        <v>257</v>
      </c>
      <c r="C123" s="129"/>
      <c r="D123" s="114"/>
    </row>
    <row r="124" spans="1:4" x14ac:dyDescent="0.2">
      <c r="A124" s="126" t="s">
        <v>246</v>
      </c>
      <c r="B124" s="120" t="s">
        <v>258</v>
      </c>
      <c r="C124" s="126" t="s">
        <v>9</v>
      </c>
      <c r="D124" s="114">
        <v>790000</v>
      </c>
    </row>
    <row r="125" spans="1:4" x14ac:dyDescent="0.2">
      <c r="A125" s="126" t="s">
        <v>248</v>
      </c>
      <c r="B125" s="120" t="s">
        <v>259</v>
      </c>
      <c r="C125" s="126" t="s">
        <v>9</v>
      </c>
      <c r="D125" s="114">
        <v>660000</v>
      </c>
    </row>
    <row r="126" spans="1:4" ht="15.75" customHeight="1" x14ac:dyDescent="0.2">
      <c r="A126" s="126" t="s">
        <v>250</v>
      </c>
      <c r="B126" s="120" t="s">
        <v>260</v>
      </c>
      <c r="C126" s="126" t="s">
        <v>9</v>
      </c>
      <c r="D126" s="114">
        <v>550000</v>
      </c>
    </row>
    <row r="127" spans="1:4" ht="15.75" customHeight="1" x14ac:dyDescent="0.2">
      <c r="A127" s="126" t="s">
        <v>252</v>
      </c>
      <c r="B127" s="120" t="s">
        <v>261</v>
      </c>
      <c r="C127" s="126" t="s">
        <v>9</v>
      </c>
      <c r="D127" s="114">
        <v>550000</v>
      </c>
    </row>
    <row r="128" spans="1:4" ht="15.75" customHeight="1" x14ac:dyDescent="0.2">
      <c r="A128" s="126" t="s">
        <v>373</v>
      </c>
      <c r="B128" s="120" t="s">
        <v>263</v>
      </c>
      <c r="C128" s="126" t="s">
        <v>9</v>
      </c>
      <c r="D128" s="114">
        <v>300000</v>
      </c>
    </row>
    <row r="129" spans="1:4" x14ac:dyDescent="0.2">
      <c r="A129" s="129">
        <v>4</v>
      </c>
      <c r="B129" s="130" t="s">
        <v>50</v>
      </c>
      <c r="C129" s="129"/>
      <c r="D129" s="114"/>
    </row>
    <row r="130" spans="1:4" ht="26.25" customHeight="1" x14ac:dyDescent="0.2">
      <c r="A130" s="126" t="s">
        <v>246</v>
      </c>
      <c r="B130" s="120" t="s">
        <v>247</v>
      </c>
      <c r="C130" s="126" t="s">
        <v>9</v>
      </c>
      <c r="D130" s="114">
        <v>790000</v>
      </c>
    </row>
    <row r="131" spans="1:4" x14ac:dyDescent="0.2">
      <c r="A131" s="126" t="s">
        <v>248</v>
      </c>
      <c r="B131" s="120" t="s">
        <v>256</v>
      </c>
      <c r="C131" s="126" t="s">
        <v>9</v>
      </c>
      <c r="D131" s="114">
        <v>550000</v>
      </c>
    </row>
    <row r="132" spans="1:4" x14ac:dyDescent="0.2">
      <c r="A132" s="126" t="s">
        <v>250</v>
      </c>
      <c r="B132" s="120" t="s">
        <v>264</v>
      </c>
      <c r="C132" s="126" t="s">
        <v>9</v>
      </c>
      <c r="D132" s="114">
        <v>300000</v>
      </c>
    </row>
    <row r="133" spans="1:4" x14ac:dyDescent="0.2">
      <c r="A133" s="129">
        <v>5</v>
      </c>
      <c r="B133" s="130" t="s">
        <v>55</v>
      </c>
      <c r="C133" s="129"/>
      <c r="D133" s="114"/>
    </row>
    <row r="134" spans="1:4" ht="25.5" customHeight="1" x14ac:dyDescent="0.2">
      <c r="A134" s="126" t="s">
        <v>246</v>
      </c>
      <c r="B134" s="120" t="s">
        <v>247</v>
      </c>
      <c r="C134" s="126" t="s">
        <v>9</v>
      </c>
      <c r="D134" s="114">
        <v>740000</v>
      </c>
    </row>
    <row r="135" spans="1:4" s="4" customFormat="1" ht="15.75" customHeight="1" x14ac:dyDescent="0.2">
      <c r="A135" s="126" t="s">
        <v>248</v>
      </c>
      <c r="B135" s="120" t="s">
        <v>249</v>
      </c>
      <c r="C135" s="126" t="s">
        <v>9</v>
      </c>
      <c r="D135" s="114">
        <v>710000</v>
      </c>
    </row>
    <row r="136" spans="1:4" x14ac:dyDescent="0.2">
      <c r="A136" s="126" t="s">
        <v>250</v>
      </c>
      <c r="B136" s="125" t="s">
        <v>318</v>
      </c>
      <c r="C136" s="122" t="s">
        <v>9</v>
      </c>
      <c r="D136" s="114">
        <v>550000</v>
      </c>
    </row>
    <row r="137" spans="1:4" x14ac:dyDescent="0.2">
      <c r="A137" s="126" t="s">
        <v>252</v>
      </c>
      <c r="B137" s="125" t="s">
        <v>331</v>
      </c>
      <c r="C137" s="126" t="s">
        <v>9</v>
      </c>
      <c r="D137" s="114">
        <v>690000</v>
      </c>
    </row>
    <row r="138" spans="1:4" x14ac:dyDescent="0.2">
      <c r="A138" s="126" t="s">
        <v>373</v>
      </c>
      <c r="B138" s="125" t="s">
        <v>332</v>
      </c>
      <c r="C138" s="126" t="s">
        <v>9</v>
      </c>
      <c r="D138" s="114">
        <v>660000</v>
      </c>
    </row>
    <row r="139" spans="1:4" x14ac:dyDescent="0.2">
      <c r="A139" s="126" t="s">
        <v>262</v>
      </c>
      <c r="B139" s="125" t="s">
        <v>333</v>
      </c>
      <c r="C139" s="126" t="s">
        <v>9</v>
      </c>
      <c r="D139" s="114">
        <v>550000</v>
      </c>
    </row>
    <row r="140" spans="1:4" x14ac:dyDescent="0.2">
      <c r="A140" s="126" t="s">
        <v>268</v>
      </c>
      <c r="B140" s="120" t="s">
        <v>269</v>
      </c>
      <c r="C140" s="126" t="s">
        <v>9</v>
      </c>
      <c r="D140" s="114">
        <v>300000</v>
      </c>
    </row>
    <row r="141" spans="1:4" x14ac:dyDescent="0.2">
      <c r="A141" s="129">
        <v>6</v>
      </c>
      <c r="B141" s="130" t="s">
        <v>144</v>
      </c>
      <c r="C141" s="129"/>
      <c r="D141" s="114"/>
    </row>
    <row r="142" spans="1:4" x14ac:dyDescent="0.2">
      <c r="A142" s="126" t="s">
        <v>246</v>
      </c>
      <c r="B142" s="120" t="s">
        <v>258</v>
      </c>
      <c r="C142" s="126" t="s">
        <v>9</v>
      </c>
      <c r="D142" s="114">
        <v>790000</v>
      </c>
    </row>
    <row r="143" spans="1:4" x14ac:dyDescent="0.2">
      <c r="A143" s="126" t="s">
        <v>248</v>
      </c>
      <c r="B143" s="120" t="s">
        <v>259</v>
      </c>
      <c r="C143" s="126" t="s">
        <v>9</v>
      </c>
      <c r="D143" s="114">
        <v>660000</v>
      </c>
    </row>
    <row r="144" spans="1:4" x14ac:dyDescent="0.2">
      <c r="A144" s="126" t="s">
        <v>250</v>
      </c>
      <c r="B144" s="120" t="s">
        <v>260</v>
      </c>
      <c r="C144" s="126" t="s">
        <v>9</v>
      </c>
      <c r="D144" s="114">
        <v>550000</v>
      </c>
    </row>
    <row r="145" spans="1:8" x14ac:dyDescent="0.2">
      <c r="A145" s="126" t="s">
        <v>252</v>
      </c>
      <c r="B145" s="120" t="s">
        <v>270</v>
      </c>
      <c r="C145" s="126" t="s">
        <v>9</v>
      </c>
      <c r="D145" s="114">
        <v>550000</v>
      </c>
    </row>
    <row r="146" spans="1:8" ht="15.75" customHeight="1" x14ac:dyDescent="0.2">
      <c r="A146" s="126" t="s">
        <v>373</v>
      </c>
      <c r="B146" s="120" t="s">
        <v>271</v>
      </c>
      <c r="C146" s="126" t="s">
        <v>9</v>
      </c>
      <c r="D146" s="114">
        <v>300000</v>
      </c>
    </row>
    <row r="147" spans="1:8" ht="47.25" x14ac:dyDescent="0.2">
      <c r="A147" s="129">
        <v>7</v>
      </c>
      <c r="B147" s="130" t="s">
        <v>344</v>
      </c>
      <c r="C147" s="129"/>
      <c r="D147" s="114"/>
    </row>
    <row r="148" spans="1:8" x14ac:dyDescent="0.2">
      <c r="A148" s="126" t="s">
        <v>246</v>
      </c>
      <c r="B148" s="125" t="s">
        <v>339</v>
      </c>
      <c r="C148" s="126" t="s">
        <v>9</v>
      </c>
      <c r="D148" s="114">
        <v>790000</v>
      </c>
    </row>
    <row r="149" spans="1:8" x14ac:dyDescent="0.2">
      <c r="A149" s="126" t="s">
        <v>248</v>
      </c>
      <c r="B149" s="125" t="s">
        <v>340</v>
      </c>
      <c r="C149" s="126" t="s">
        <v>9</v>
      </c>
      <c r="D149" s="114">
        <v>660000</v>
      </c>
    </row>
    <row r="150" spans="1:8" x14ac:dyDescent="0.2">
      <c r="A150" s="126" t="s">
        <v>250</v>
      </c>
      <c r="B150" s="125" t="s">
        <v>341</v>
      </c>
      <c r="C150" s="126" t="s">
        <v>9</v>
      </c>
      <c r="D150" s="114">
        <v>550000</v>
      </c>
    </row>
    <row r="151" spans="1:8" ht="47.25" x14ac:dyDescent="0.2">
      <c r="A151" s="126" t="s">
        <v>252</v>
      </c>
      <c r="B151" s="125" t="s">
        <v>346</v>
      </c>
      <c r="C151" s="126" t="s">
        <v>9</v>
      </c>
      <c r="D151" s="114">
        <v>770000</v>
      </c>
    </row>
    <row r="152" spans="1:8" ht="31.5" x14ac:dyDescent="0.2">
      <c r="A152" s="126" t="s">
        <v>373</v>
      </c>
      <c r="B152" s="120" t="s">
        <v>383</v>
      </c>
      <c r="C152" s="126" t="s">
        <v>9</v>
      </c>
      <c r="D152" s="114">
        <v>620000</v>
      </c>
    </row>
    <row r="153" spans="1:8" ht="31.5" x14ac:dyDescent="0.2">
      <c r="A153" s="126" t="s">
        <v>262</v>
      </c>
      <c r="B153" s="120" t="s">
        <v>345</v>
      </c>
      <c r="C153" s="126" t="s">
        <v>9</v>
      </c>
      <c r="D153" s="114">
        <v>620000</v>
      </c>
    </row>
    <row r="154" spans="1:8" ht="31.5" x14ac:dyDescent="0.2">
      <c r="A154" s="126" t="s">
        <v>268</v>
      </c>
      <c r="B154" s="120" t="s">
        <v>342</v>
      </c>
      <c r="C154" s="126" t="s">
        <v>135</v>
      </c>
      <c r="D154" s="114">
        <v>240000</v>
      </c>
    </row>
    <row r="155" spans="1:8" ht="16.5" customHeight="1" x14ac:dyDescent="0.2">
      <c r="A155" s="126" t="s">
        <v>334</v>
      </c>
      <c r="B155" s="120" t="s">
        <v>277</v>
      </c>
      <c r="C155" s="126" t="s">
        <v>9</v>
      </c>
      <c r="D155" s="114">
        <v>300000</v>
      </c>
    </row>
    <row r="156" spans="1:8" x14ac:dyDescent="0.2">
      <c r="A156" s="129">
        <v>8</v>
      </c>
      <c r="B156" s="130" t="s">
        <v>316</v>
      </c>
      <c r="C156" s="129"/>
      <c r="D156" s="114"/>
      <c r="E156" s="160"/>
    </row>
    <row r="157" spans="1:8" x14ac:dyDescent="0.2">
      <c r="A157" s="126" t="s">
        <v>246</v>
      </c>
      <c r="B157" s="120" t="s">
        <v>247</v>
      </c>
      <c r="C157" s="126" t="s">
        <v>9</v>
      </c>
      <c r="D157" s="114">
        <v>790000</v>
      </c>
      <c r="E157" s="160"/>
    </row>
    <row r="158" spans="1:8" x14ac:dyDescent="0.2">
      <c r="A158" s="126" t="s">
        <v>248</v>
      </c>
      <c r="B158" s="120" t="s">
        <v>249</v>
      </c>
      <c r="C158" s="126" t="s">
        <v>9</v>
      </c>
      <c r="D158" s="114">
        <v>660000</v>
      </c>
    </row>
    <row r="159" spans="1:8" ht="82.5" customHeight="1" x14ac:dyDescent="0.2">
      <c r="A159" s="126" t="s">
        <v>250</v>
      </c>
      <c r="B159" s="120" t="s">
        <v>275</v>
      </c>
      <c r="C159" s="126" t="s">
        <v>9</v>
      </c>
      <c r="D159" s="114">
        <v>550000</v>
      </c>
      <c r="E159" s="97"/>
      <c r="F159" s="97"/>
      <c r="G159" s="97"/>
      <c r="H159" s="97"/>
    </row>
    <row r="160" spans="1:8" ht="44.25" customHeight="1" x14ac:dyDescent="0.2">
      <c r="A160" s="126" t="s">
        <v>252</v>
      </c>
      <c r="B160" s="120" t="s">
        <v>310</v>
      </c>
      <c r="C160" s="126" t="s">
        <v>9</v>
      </c>
      <c r="D160" s="114">
        <v>770000</v>
      </c>
      <c r="E160" s="88"/>
      <c r="F160" s="88"/>
      <c r="G160" s="88"/>
      <c r="H160" s="88"/>
    </row>
    <row r="161" spans="1:8" ht="50.25" customHeight="1" x14ac:dyDescent="0.2">
      <c r="A161" s="126" t="s">
        <v>373</v>
      </c>
      <c r="B161" s="120" t="s">
        <v>384</v>
      </c>
      <c r="C161" s="126" t="s">
        <v>9</v>
      </c>
      <c r="D161" s="114">
        <v>620000</v>
      </c>
      <c r="E161" s="88"/>
      <c r="F161" s="88"/>
      <c r="G161" s="88"/>
      <c r="H161" s="88"/>
    </row>
    <row r="162" spans="1:8" ht="34.5" customHeight="1" x14ac:dyDescent="0.2">
      <c r="A162" s="126" t="s">
        <v>262</v>
      </c>
      <c r="B162" s="120" t="s">
        <v>272</v>
      </c>
      <c r="C162" s="126" t="s">
        <v>9</v>
      </c>
      <c r="D162" s="114">
        <v>620000</v>
      </c>
      <c r="E162" s="88"/>
      <c r="F162" s="88"/>
      <c r="G162" s="88"/>
      <c r="H162" s="88"/>
    </row>
    <row r="163" spans="1:8" ht="15.75" customHeight="1" x14ac:dyDescent="0.2">
      <c r="A163" s="126" t="s">
        <v>268</v>
      </c>
      <c r="B163" s="120" t="s">
        <v>277</v>
      </c>
      <c r="C163" s="126" t="s">
        <v>9</v>
      </c>
      <c r="D163" s="114">
        <v>300000</v>
      </c>
    </row>
    <row r="164" spans="1:8" x14ac:dyDescent="0.2">
      <c r="A164" s="116" t="s">
        <v>195</v>
      </c>
      <c r="B164" s="124" t="s">
        <v>217</v>
      </c>
      <c r="C164" s="122"/>
      <c r="D164" s="114"/>
    </row>
    <row r="165" spans="1:8" x14ac:dyDescent="0.2">
      <c r="A165" s="116" t="s">
        <v>377</v>
      </c>
      <c r="B165" s="124" t="s">
        <v>353</v>
      </c>
      <c r="C165" s="122"/>
      <c r="D165" s="114"/>
    </row>
    <row r="166" spans="1:8" x14ac:dyDescent="0.2">
      <c r="A166" s="119" t="s">
        <v>246</v>
      </c>
      <c r="B166" s="125" t="s">
        <v>220</v>
      </c>
      <c r="C166" s="122" t="s">
        <v>9</v>
      </c>
      <c r="D166" s="114">
        <v>690000</v>
      </c>
    </row>
    <row r="167" spans="1:8" x14ac:dyDescent="0.2">
      <c r="A167" s="119" t="s">
        <v>248</v>
      </c>
      <c r="B167" s="125" t="s">
        <v>221</v>
      </c>
      <c r="C167" s="122" t="s">
        <v>9</v>
      </c>
      <c r="D167" s="114">
        <v>660000</v>
      </c>
    </row>
    <row r="168" spans="1:8" x14ac:dyDescent="0.2">
      <c r="A168" s="119" t="s">
        <v>250</v>
      </c>
      <c r="B168" s="125" t="s">
        <v>222</v>
      </c>
      <c r="C168" s="122" t="s">
        <v>9</v>
      </c>
      <c r="D168" s="114">
        <v>550000</v>
      </c>
    </row>
    <row r="169" spans="1:8" x14ac:dyDescent="0.2">
      <c r="A169" s="119" t="s">
        <v>252</v>
      </c>
      <c r="B169" s="125" t="s">
        <v>236</v>
      </c>
      <c r="C169" s="122" t="s">
        <v>9</v>
      </c>
      <c r="D169" s="114">
        <v>300000</v>
      </c>
    </row>
    <row r="170" spans="1:8" x14ac:dyDescent="0.2">
      <c r="A170" s="116" t="s">
        <v>379</v>
      </c>
      <c r="B170" s="124" t="s">
        <v>224</v>
      </c>
      <c r="C170" s="122"/>
      <c r="D170" s="114"/>
    </row>
    <row r="171" spans="1:8" x14ac:dyDescent="0.2">
      <c r="A171" s="119" t="s">
        <v>246</v>
      </c>
      <c r="B171" s="125" t="s">
        <v>220</v>
      </c>
      <c r="C171" s="122" t="s">
        <v>9</v>
      </c>
      <c r="D171" s="114">
        <v>660000</v>
      </c>
    </row>
    <row r="172" spans="1:8" x14ac:dyDescent="0.2">
      <c r="A172" s="119" t="s">
        <v>248</v>
      </c>
      <c r="B172" s="125" t="s">
        <v>225</v>
      </c>
      <c r="C172" s="122" t="s">
        <v>9</v>
      </c>
      <c r="D172" s="114">
        <v>630000</v>
      </c>
    </row>
    <row r="173" spans="1:8" x14ac:dyDescent="0.2">
      <c r="A173" s="119" t="s">
        <v>250</v>
      </c>
      <c r="B173" s="125" t="s">
        <v>222</v>
      </c>
      <c r="C173" s="122" t="s">
        <v>9</v>
      </c>
      <c r="D173" s="114">
        <v>550000</v>
      </c>
    </row>
    <row r="174" spans="1:8" x14ac:dyDescent="0.2">
      <c r="A174" s="119" t="s">
        <v>252</v>
      </c>
      <c r="B174" s="125" t="s">
        <v>236</v>
      </c>
      <c r="C174" s="122" t="s">
        <v>9</v>
      </c>
      <c r="D174" s="114">
        <v>300000</v>
      </c>
    </row>
    <row r="175" spans="1:8" x14ac:dyDescent="0.2">
      <c r="A175" s="133"/>
      <c r="B175" s="115"/>
      <c r="C175" s="134"/>
      <c r="D175" s="115"/>
    </row>
  </sheetData>
  <mergeCells count="3">
    <mergeCell ref="A1:D1"/>
    <mergeCell ref="A2:D2"/>
    <mergeCell ref="A3:D3"/>
  </mergeCells>
  <printOptions horizontalCentered="1"/>
  <pageMargins left="0" right="0.25" top="0.5" bottom="0.2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217</v>
      </c>
      <c r="C2" s="98" t="s">
        <v>1</v>
      </c>
      <c r="D2" s="100" t="s">
        <v>226</v>
      </c>
      <c r="E2" s="101" t="s">
        <v>227</v>
      </c>
      <c r="F2" s="102" t="s">
        <v>228</v>
      </c>
      <c r="G2" s="103"/>
    </row>
    <row r="3" spans="2:7" x14ac:dyDescent="0.2">
      <c r="B3" s="98" t="s">
        <v>219</v>
      </c>
      <c r="D3" s="100"/>
      <c r="E3" s="101"/>
      <c r="F3" s="102"/>
      <c r="G3" s="103"/>
    </row>
    <row r="4" spans="2:7" x14ac:dyDescent="0.2">
      <c r="B4" s="98" t="s">
        <v>220</v>
      </c>
      <c r="C4" s="98" t="s">
        <v>9</v>
      </c>
      <c r="D4" s="100">
        <v>819000</v>
      </c>
      <c r="E4" s="100">
        <f>ROUND(D4*80%,-3)</f>
        <v>655000</v>
      </c>
      <c r="F4" s="102" t="s">
        <v>229</v>
      </c>
      <c r="G4" s="104">
        <v>659000</v>
      </c>
    </row>
    <row r="5" spans="2:7" x14ac:dyDescent="0.2">
      <c r="B5" s="98" t="s">
        <v>221</v>
      </c>
      <c r="C5" s="98" t="s">
        <v>9</v>
      </c>
      <c r="D5" s="100">
        <v>729000</v>
      </c>
      <c r="E5" s="100">
        <f t="shared" ref="E5:E12" si="0">ROUND(D5*80%,-3)</f>
        <v>583000</v>
      </c>
      <c r="F5" s="102" t="s">
        <v>230</v>
      </c>
      <c r="G5" s="104">
        <v>594000</v>
      </c>
    </row>
    <row r="6" spans="2:7" x14ac:dyDescent="0.2">
      <c r="B6" s="98" t="s">
        <v>222</v>
      </c>
      <c r="C6" s="98" t="s">
        <v>9</v>
      </c>
      <c r="D6" s="100">
        <v>614000</v>
      </c>
      <c r="E6" s="100">
        <f t="shared" si="0"/>
        <v>491000</v>
      </c>
      <c r="F6" s="102" t="s">
        <v>222</v>
      </c>
      <c r="G6" s="103">
        <v>491000</v>
      </c>
    </row>
    <row r="7" spans="2:7" x14ac:dyDescent="0.2">
      <c r="B7" s="98" t="s">
        <v>223</v>
      </c>
      <c r="C7" s="98" t="s">
        <v>9</v>
      </c>
      <c r="D7" s="100">
        <v>336000</v>
      </c>
      <c r="E7" s="100">
        <f t="shared" si="0"/>
        <v>269000</v>
      </c>
      <c r="F7" s="102" t="s">
        <v>223</v>
      </c>
      <c r="G7" s="103">
        <v>269000</v>
      </c>
    </row>
    <row r="8" spans="2:7" x14ac:dyDescent="0.2">
      <c r="B8" s="98" t="s">
        <v>224</v>
      </c>
      <c r="D8" s="100"/>
      <c r="E8" s="100">
        <f t="shared" si="0"/>
        <v>0</v>
      </c>
      <c r="F8" s="102"/>
      <c r="G8" s="103"/>
    </row>
    <row r="9" spans="2:7" x14ac:dyDescent="0.2">
      <c r="B9" s="98" t="s">
        <v>220</v>
      </c>
      <c r="C9" s="98" t="s">
        <v>9</v>
      </c>
      <c r="D9" s="100">
        <v>862000</v>
      </c>
      <c r="E9" s="100">
        <f t="shared" si="0"/>
        <v>690000</v>
      </c>
      <c r="F9" s="102" t="s">
        <v>231</v>
      </c>
      <c r="G9" s="103">
        <v>690000</v>
      </c>
    </row>
    <row r="10" spans="2:7" x14ac:dyDescent="0.2">
      <c r="B10" s="98" t="s">
        <v>225</v>
      </c>
      <c r="C10" s="98" t="s">
        <v>9</v>
      </c>
      <c r="D10" s="100">
        <v>767000</v>
      </c>
      <c r="E10" s="100">
        <f t="shared" si="0"/>
        <v>614000</v>
      </c>
      <c r="F10" s="102"/>
      <c r="G10" s="103"/>
    </row>
    <row r="11" spans="2:7" x14ac:dyDescent="0.2">
      <c r="B11" s="98" t="s">
        <v>222</v>
      </c>
      <c r="C11" s="98" t="s">
        <v>9</v>
      </c>
      <c r="D11" s="100">
        <v>727000</v>
      </c>
      <c r="E11" s="100">
        <f t="shared" si="0"/>
        <v>582000</v>
      </c>
      <c r="F11" s="102" t="s">
        <v>222</v>
      </c>
      <c r="G11" s="103">
        <v>582000</v>
      </c>
    </row>
    <row r="12" spans="2:7" x14ac:dyDescent="0.2">
      <c r="B12" s="98" t="s">
        <v>223</v>
      </c>
      <c r="C12" s="98" t="s">
        <v>9</v>
      </c>
      <c r="D12" s="100">
        <v>395000</v>
      </c>
      <c r="E12" s="100">
        <f t="shared" si="0"/>
        <v>316000</v>
      </c>
      <c r="F12" s="102" t="s">
        <v>223</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86" t="s">
        <v>93</v>
      </c>
      <c r="B1" s="186"/>
      <c r="C1" s="186"/>
    </row>
    <row r="2" spans="1:7" ht="39" customHeight="1" x14ac:dyDescent="0.3">
      <c r="A2" s="190" t="s">
        <v>91</v>
      </c>
      <c r="B2" s="191"/>
      <c r="C2" s="191"/>
      <c r="D2" s="191"/>
      <c r="E2" s="11"/>
      <c r="F2" s="11"/>
      <c r="G2" s="11"/>
    </row>
    <row r="3" spans="1:7" ht="37.5" customHeight="1" x14ac:dyDescent="0.2">
      <c r="A3" s="187" t="s">
        <v>89</v>
      </c>
      <c r="B3" s="187"/>
      <c r="C3" s="187"/>
      <c r="D3" s="187"/>
    </row>
    <row r="4" spans="1:7" ht="16.5" x14ac:dyDescent="0.2">
      <c r="A4" s="181" t="e">
        <f>#REF!</f>
        <v>#REF!</v>
      </c>
      <c r="B4" s="181"/>
      <c r="C4" s="181"/>
      <c r="D4" s="181"/>
    </row>
    <row r="5" spans="1:7" ht="10.5" customHeight="1" x14ac:dyDescent="0.2">
      <c r="C5" s="192"/>
      <c r="D5" s="192"/>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193" t="s">
        <v>42</v>
      </c>
      <c r="C173" s="193"/>
      <c r="D173" s="193"/>
    </row>
    <row r="174" spans="1:4" ht="39" customHeight="1" x14ac:dyDescent="0.2">
      <c r="B174" s="189" t="s">
        <v>79</v>
      </c>
      <c r="C174" s="189"/>
      <c r="D174" s="189"/>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11" t="s">
        <v>153</v>
      </c>
      <c r="B1" s="211"/>
      <c r="C1" s="211"/>
      <c r="D1" s="211"/>
      <c r="E1" s="211"/>
      <c r="F1" s="211"/>
      <c r="G1" s="211"/>
      <c r="H1" s="211"/>
      <c r="I1" s="211"/>
      <c r="J1" s="211"/>
      <c r="K1" s="211"/>
      <c r="L1" s="211"/>
      <c r="M1" s="211"/>
    </row>
    <row r="2" spans="1:14" ht="16.5" customHeight="1" x14ac:dyDescent="0.2">
      <c r="A2" s="187" t="s">
        <v>161</v>
      </c>
      <c r="B2" s="187"/>
      <c r="C2" s="187"/>
      <c r="D2" s="187"/>
      <c r="E2" s="187"/>
      <c r="F2" s="187"/>
      <c r="G2" s="187"/>
      <c r="H2" s="187"/>
      <c r="I2" s="187"/>
      <c r="J2" s="187"/>
      <c r="K2" s="187"/>
      <c r="L2" s="187"/>
      <c r="M2" s="187"/>
    </row>
    <row r="3" spans="1:14" ht="38.25" customHeight="1" x14ac:dyDescent="0.2">
      <c r="A3" s="216" t="s">
        <v>214</v>
      </c>
      <c r="B3" s="216"/>
      <c r="C3" s="216"/>
      <c r="D3" s="216"/>
      <c r="E3" s="216"/>
      <c r="F3" s="216"/>
      <c r="G3" s="181"/>
      <c r="H3" s="181"/>
      <c r="I3" s="181"/>
      <c r="J3" s="181"/>
      <c r="K3" s="181"/>
      <c r="L3" s="181"/>
      <c r="M3" s="181"/>
    </row>
    <row r="4" spans="1:14" ht="33" customHeight="1" x14ac:dyDescent="0.2">
      <c r="A4" s="195" t="s">
        <v>0</v>
      </c>
      <c r="B4" s="195" t="s">
        <v>2</v>
      </c>
      <c r="C4" s="195" t="s">
        <v>1</v>
      </c>
      <c r="D4" s="204" t="s">
        <v>196</v>
      </c>
      <c r="E4" s="205"/>
      <c r="F4" s="202" t="s">
        <v>160</v>
      </c>
      <c r="G4" s="195" t="s">
        <v>0</v>
      </c>
      <c r="H4" s="195" t="s">
        <v>2</v>
      </c>
      <c r="I4" s="195" t="s">
        <v>1</v>
      </c>
      <c r="J4" s="215" t="s">
        <v>147</v>
      </c>
      <c r="K4" s="215"/>
      <c r="L4" s="215"/>
      <c r="M4" s="213" t="s">
        <v>120</v>
      </c>
    </row>
    <row r="5" spans="1:14" s="4" customFormat="1" ht="54" customHeight="1" x14ac:dyDescent="0.2">
      <c r="A5" s="195"/>
      <c r="B5" s="195"/>
      <c r="C5" s="195"/>
      <c r="D5" s="8" t="s">
        <v>154</v>
      </c>
      <c r="E5" s="68" t="s">
        <v>120</v>
      </c>
      <c r="F5" s="203"/>
      <c r="G5" s="195"/>
      <c r="H5" s="195"/>
      <c r="I5" s="195"/>
      <c r="J5" s="8" t="s">
        <v>88</v>
      </c>
      <c r="K5" s="212" t="s">
        <v>116</v>
      </c>
      <c r="L5" s="212"/>
      <c r="M5" s="214"/>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ROUND((PL03_TS10THPT_TTrUBNDTP!#REF!*80%),-3)</f>
        <v>#REF!</v>
      </c>
      <c r="E7" s="19" t="e">
        <f>ROUND((PL03_TS10THPT_TTrUBNDTP!#REF!*70%),-3)</f>
        <v>#REF!</v>
      </c>
      <c r="F7" s="196" t="s">
        <v>188</v>
      </c>
      <c r="G7" s="16"/>
      <c r="H7" s="17" t="s">
        <v>26</v>
      </c>
      <c r="I7" s="18" t="s">
        <v>9</v>
      </c>
      <c r="J7" s="19">
        <v>280000</v>
      </c>
      <c r="K7" s="1">
        <v>100</v>
      </c>
      <c r="L7" s="1"/>
      <c r="M7" s="19">
        <v>245000</v>
      </c>
      <c r="N7" s="62"/>
    </row>
    <row r="8" spans="1:14" x14ac:dyDescent="0.2">
      <c r="A8" s="71"/>
      <c r="B8" s="17" t="s">
        <v>44</v>
      </c>
      <c r="C8" s="18" t="s">
        <v>9</v>
      </c>
      <c r="D8" s="19" t="e">
        <f>ROUND((PL03_TS10THPT_TTrUBNDTP!#REF!*80%),-3)</f>
        <v>#REF!</v>
      </c>
      <c r="E8" s="19" t="e">
        <f>ROUND((PL03_TS10THPT_TTrUBNDTP!#REF!*70%),-3)</f>
        <v>#REF!</v>
      </c>
      <c r="F8" s="197"/>
      <c r="G8" s="16"/>
      <c r="H8" s="17" t="s">
        <v>44</v>
      </c>
      <c r="I8" s="18" t="s">
        <v>9</v>
      </c>
      <c r="J8" s="19">
        <v>252000</v>
      </c>
      <c r="K8" s="1">
        <f>J8*100/$J$7</f>
        <v>90</v>
      </c>
      <c r="L8" s="1" t="s">
        <v>117</v>
      </c>
      <c r="M8" s="19">
        <v>221000</v>
      </c>
      <c r="N8" s="62"/>
    </row>
    <row r="9" spans="1:14" x14ac:dyDescent="0.2">
      <c r="A9" s="71"/>
      <c r="B9" s="17" t="s">
        <v>45</v>
      </c>
      <c r="C9" s="18" t="s">
        <v>9</v>
      </c>
      <c r="D9" s="19" t="e">
        <f>ROUND((PL03_TS10THPT_TTrUBNDTP!#REF!*80%),-3)</f>
        <v>#REF!</v>
      </c>
      <c r="E9" s="19" t="e">
        <f>ROUND((PL03_TS10THPT_TTrUBNDTP!#REF!*70%),-3)</f>
        <v>#REF!</v>
      </c>
      <c r="F9" s="197"/>
      <c r="G9" s="16"/>
      <c r="H9" s="17" t="s">
        <v>45</v>
      </c>
      <c r="I9" s="18" t="s">
        <v>9</v>
      </c>
      <c r="J9" s="19">
        <v>200000</v>
      </c>
      <c r="K9" s="1">
        <f>J9*100/$J$7</f>
        <v>71.428571428571431</v>
      </c>
      <c r="L9" s="1" t="s">
        <v>117</v>
      </c>
      <c r="M9" s="19">
        <v>175000</v>
      </c>
      <c r="N9" s="62"/>
    </row>
    <row r="10" spans="1:14" x14ac:dyDescent="0.2">
      <c r="A10" s="71"/>
      <c r="B10" s="17" t="s">
        <v>136</v>
      </c>
      <c r="C10" s="18" t="s">
        <v>9</v>
      </c>
      <c r="D10" s="19" t="e">
        <f>ROUND((PL03_TS10THPT_TTrUBNDTP!#REF!*80%),-3)</f>
        <v>#REF!</v>
      </c>
      <c r="E10" s="19" t="e">
        <f>ROUND((PL03_TS10THPT_TTrUBNDTP!#REF!*70%),-3)</f>
        <v>#REF!</v>
      </c>
      <c r="F10" s="198"/>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07"/>
      <c r="B13" s="79" t="s">
        <v>183</v>
      </c>
      <c r="C13" s="92" t="s">
        <v>9</v>
      </c>
      <c r="D13" s="80" t="e">
        <f>#REF!</f>
        <v>#REF!</v>
      </c>
      <c r="E13" s="95" t="e">
        <f>D13</f>
        <v>#REF!</v>
      </c>
      <c r="F13" s="76" t="s">
        <v>151</v>
      </c>
      <c r="G13" s="62"/>
      <c r="J13" s="1"/>
      <c r="K13" s="1"/>
      <c r="L13" s="1"/>
      <c r="M13" s="1"/>
    </row>
    <row r="14" spans="1:14" x14ac:dyDescent="0.25">
      <c r="A14" s="207"/>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08" t="s">
        <v>185</v>
      </c>
      <c r="G15" s="62"/>
      <c r="J15" s="1"/>
      <c r="K15" s="1"/>
      <c r="L15" s="1"/>
      <c r="M15" s="1"/>
    </row>
    <row r="16" spans="1:14" x14ac:dyDescent="0.2">
      <c r="A16" s="93" t="s">
        <v>125</v>
      </c>
      <c r="B16" s="84" t="s">
        <v>186</v>
      </c>
      <c r="C16" s="92" t="s">
        <v>179</v>
      </c>
      <c r="D16" s="80" t="e">
        <f>#REF!</f>
        <v>#REF!</v>
      </c>
      <c r="E16" s="95" t="e">
        <f t="shared" si="0"/>
        <v>#REF!</v>
      </c>
      <c r="F16" s="209"/>
      <c r="G16" s="62"/>
      <c r="J16" s="1"/>
      <c r="K16" s="1"/>
      <c r="L16" s="1"/>
      <c r="M16" s="1"/>
    </row>
    <row r="17" spans="1:13" x14ac:dyDescent="0.2">
      <c r="A17" s="93" t="s">
        <v>128</v>
      </c>
      <c r="B17" s="84" t="s">
        <v>180</v>
      </c>
      <c r="C17" s="92" t="s">
        <v>179</v>
      </c>
      <c r="D17" s="80" t="e">
        <f>#REF!</f>
        <v>#REF!</v>
      </c>
      <c r="E17" s="95" t="e">
        <f t="shared" si="0"/>
        <v>#REF!</v>
      </c>
      <c r="F17" s="209"/>
      <c r="G17" s="62"/>
      <c r="J17" s="1"/>
      <c r="K17" s="1"/>
      <c r="L17" s="1"/>
      <c r="M17" s="1"/>
    </row>
    <row r="18" spans="1:13" x14ac:dyDescent="0.2">
      <c r="A18" s="93" t="s">
        <v>197</v>
      </c>
      <c r="B18" s="86" t="s">
        <v>187</v>
      </c>
      <c r="C18" s="83" t="s">
        <v>179</v>
      </c>
      <c r="D18" s="80" t="e">
        <f>#REF!</f>
        <v>#REF!</v>
      </c>
      <c r="E18" s="95" t="e">
        <f t="shared" si="0"/>
        <v>#REF!</v>
      </c>
      <c r="F18" s="209"/>
      <c r="G18" s="62"/>
      <c r="J18" s="1"/>
      <c r="K18" s="1"/>
      <c r="L18" s="1"/>
      <c r="M18" s="1"/>
    </row>
    <row r="19" spans="1:13" ht="31.5" x14ac:dyDescent="0.25">
      <c r="A19" s="93" t="s">
        <v>198</v>
      </c>
      <c r="B19" s="81" t="s">
        <v>181</v>
      </c>
      <c r="C19" s="92" t="s">
        <v>179</v>
      </c>
      <c r="D19" s="80" t="e">
        <f>#REF!</f>
        <v>#REF!</v>
      </c>
      <c r="E19" s="95" t="e">
        <f t="shared" si="0"/>
        <v>#REF!</v>
      </c>
      <c r="F19" s="210"/>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196" t="s">
        <v>163</v>
      </c>
      <c r="G26" s="29" t="s">
        <v>123</v>
      </c>
      <c r="H26" s="13" t="s">
        <v>7</v>
      </c>
      <c r="I26" s="14"/>
      <c r="J26" s="15"/>
      <c r="K26" s="15"/>
      <c r="L26" s="15"/>
      <c r="M26" s="15"/>
    </row>
    <row r="27" spans="1:13" x14ac:dyDescent="0.2">
      <c r="A27" s="72"/>
      <c r="B27" s="13" t="s">
        <v>8</v>
      </c>
      <c r="C27" s="14"/>
      <c r="D27" s="15"/>
      <c r="E27" s="15"/>
      <c r="F27" s="197"/>
      <c r="G27" s="29"/>
      <c r="H27" s="13" t="s">
        <v>8</v>
      </c>
      <c r="I27" s="14"/>
      <c r="J27" s="15"/>
      <c r="K27" s="15"/>
      <c r="L27" s="15"/>
      <c r="M27" s="15"/>
    </row>
    <row r="28" spans="1:13" x14ac:dyDescent="0.2">
      <c r="A28" s="72"/>
      <c r="B28" s="31" t="s">
        <v>176</v>
      </c>
      <c r="C28" s="18" t="s">
        <v>9</v>
      </c>
      <c r="D28" s="19">
        <f>ROUND((1000000*80%),-3)</f>
        <v>800000</v>
      </c>
      <c r="E28" s="19">
        <f>ROUND((1000000*70%),-3)</f>
        <v>700000</v>
      </c>
      <c r="F28" s="198"/>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196"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197"/>
      <c r="G31" s="30"/>
      <c r="H31" s="17" t="s">
        <v>44</v>
      </c>
      <c r="I31" s="18" t="s">
        <v>9</v>
      </c>
      <c r="J31" s="19">
        <v>224000</v>
      </c>
      <c r="K31" s="19">
        <f>J31*100/$J$30</f>
        <v>80</v>
      </c>
      <c r="L31" s="19" t="s">
        <v>157</v>
      </c>
      <c r="M31" s="19">
        <v>196000</v>
      </c>
    </row>
    <row r="32" spans="1:13" x14ac:dyDescent="0.2">
      <c r="A32" s="71"/>
      <c r="B32" s="17" t="s">
        <v>213</v>
      </c>
      <c r="C32" s="18" t="s">
        <v>9</v>
      </c>
      <c r="D32" s="19" t="e">
        <f>ROUND((#REF!*100%),-3)</f>
        <v>#REF!</v>
      </c>
      <c r="E32" s="19" t="e">
        <f>ROUND((#REF!*80%),-3)</f>
        <v>#REF!</v>
      </c>
      <c r="F32" s="197"/>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197"/>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ROUND((PL03_TS10THPT_TTrUBNDTP!#REF!*80%),-3)</f>
        <v>#REF!</v>
      </c>
      <c r="E35" s="19" t="e">
        <f>ROUND((PL03_TS10THPT_TTrUBNDTP!#REF!*70%),-3)</f>
        <v>#REF!</v>
      </c>
      <c r="F35" s="196"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ROUND((PL03_TS10THPT_TTrUBNDTP!#REF!*80%),-3)</f>
        <v>#REF!</v>
      </c>
      <c r="E36" s="19" t="e">
        <f>ROUND((PL03_TS10THPT_TTrUBNDTP!#REF!*70%),-3)</f>
        <v>#REF!</v>
      </c>
      <c r="F36" s="197"/>
      <c r="G36" s="16"/>
      <c r="H36" s="17" t="s">
        <v>44</v>
      </c>
      <c r="I36" s="18" t="s">
        <v>9</v>
      </c>
      <c r="J36" s="19">
        <v>200000</v>
      </c>
      <c r="K36" s="19">
        <f>J36*100/$J$35</f>
        <v>83.333333333333329</v>
      </c>
      <c r="L36" s="19" t="s">
        <v>157</v>
      </c>
      <c r="M36" s="19">
        <v>175000</v>
      </c>
    </row>
    <row r="37" spans="1:13" x14ac:dyDescent="0.2">
      <c r="A37" s="71"/>
      <c r="B37" s="17" t="s">
        <v>139</v>
      </c>
      <c r="C37" s="18" t="s">
        <v>9</v>
      </c>
      <c r="D37" s="19" t="e">
        <f>ROUND((PL03_TS10THPT_TTrUBNDTP!#REF!*80%),-3)</f>
        <v>#REF!</v>
      </c>
      <c r="E37" s="19" t="e">
        <f>ROUND((PL03_TS10THPT_TTrUBNDTP!#REF!*70%),-3)</f>
        <v>#REF!</v>
      </c>
      <c r="F37" s="197"/>
      <c r="G37" s="16"/>
      <c r="H37" s="17" t="s">
        <v>45</v>
      </c>
      <c r="I37" s="18" t="s">
        <v>9</v>
      </c>
      <c r="J37" s="19">
        <v>168000</v>
      </c>
      <c r="K37" s="19">
        <f>J37*100/$J$35</f>
        <v>70</v>
      </c>
      <c r="L37" s="19" t="s">
        <v>157</v>
      </c>
      <c r="M37" s="19">
        <v>147000</v>
      </c>
    </row>
    <row r="38" spans="1:13" x14ac:dyDescent="0.2">
      <c r="A38" s="71"/>
      <c r="B38" s="17" t="s">
        <v>140</v>
      </c>
      <c r="C38" s="18" t="s">
        <v>9</v>
      </c>
      <c r="D38" s="19" t="e">
        <f>ROUND((PL03_TS10THPT_TTrUBNDTP!#REF!*80%),-3)</f>
        <v>#REF!</v>
      </c>
      <c r="E38" s="19" t="e">
        <f>ROUND((PL03_TS10THPT_TTrUBNDTP!#REF!*70%),-3)</f>
        <v>#REF!</v>
      </c>
      <c r="F38" s="197"/>
      <c r="G38" s="16"/>
      <c r="H38" s="17" t="s">
        <v>53</v>
      </c>
      <c r="I38" s="18" t="s">
        <v>9</v>
      </c>
      <c r="J38" s="19">
        <v>168000</v>
      </c>
      <c r="K38" s="19">
        <f>J38*100/$J$35</f>
        <v>70</v>
      </c>
      <c r="L38" s="19" t="s">
        <v>157</v>
      </c>
      <c r="M38" s="19">
        <v>147000</v>
      </c>
    </row>
    <row r="39" spans="1:13" x14ac:dyDescent="0.2">
      <c r="A39" s="71"/>
      <c r="B39" s="17" t="s">
        <v>141</v>
      </c>
      <c r="C39" s="18" t="s">
        <v>9</v>
      </c>
      <c r="D39" s="19" t="e">
        <f>ROUND((PL03_TS10THPT_TTrUBNDTP!#REF!*80%),-3)</f>
        <v>#REF!</v>
      </c>
      <c r="E39" s="19" t="e">
        <f>ROUND((PL03_TS10THPT_TTrUBNDTP!#REF!*70%),-3)</f>
        <v>#REF!</v>
      </c>
      <c r="F39" s="197"/>
      <c r="G39" s="16"/>
      <c r="H39" s="17" t="s">
        <v>54</v>
      </c>
      <c r="I39" s="18" t="s">
        <v>9</v>
      </c>
      <c r="J39" s="19">
        <v>92000</v>
      </c>
      <c r="K39" s="19">
        <f>J39*100/$J$35</f>
        <v>38.333333333333336</v>
      </c>
      <c r="L39" s="19" t="s">
        <v>157</v>
      </c>
      <c r="M39" s="19">
        <v>81000</v>
      </c>
    </row>
    <row r="40" spans="1:13" x14ac:dyDescent="0.2">
      <c r="A40" s="72">
        <v>4</v>
      </c>
      <c r="B40" s="20" t="s">
        <v>55</v>
      </c>
      <c r="C40" s="14"/>
      <c r="D40" s="15"/>
      <c r="E40" s="15"/>
      <c r="F40" s="197"/>
      <c r="G40" s="12">
        <v>3</v>
      </c>
      <c r="H40" s="20" t="s">
        <v>55</v>
      </c>
      <c r="I40" s="14"/>
      <c r="J40" s="15"/>
      <c r="K40" s="15"/>
      <c r="L40" s="15"/>
      <c r="M40" s="15"/>
    </row>
    <row r="41" spans="1:13" x14ac:dyDescent="0.2">
      <c r="A41" s="71"/>
      <c r="B41" s="17" t="s">
        <v>26</v>
      </c>
      <c r="C41" s="18" t="s">
        <v>9</v>
      </c>
      <c r="D41" s="19" t="e">
        <f>ROUND((PL03_TS10THPT_TTrUBNDTP!#REF!*80%),-3)</f>
        <v>#REF!</v>
      </c>
      <c r="E41" s="19" t="e">
        <f>ROUND((PL03_TS10THPT_TTrUBNDTP!#REF!*70%),-3)</f>
        <v>#REF!</v>
      </c>
      <c r="F41" s="197"/>
      <c r="G41" s="16"/>
      <c r="H41" s="17" t="s">
        <v>26</v>
      </c>
      <c r="I41" s="18" t="s">
        <v>9</v>
      </c>
      <c r="J41" s="19">
        <v>224000</v>
      </c>
      <c r="K41" s="19">
        <f>J41/$J$7*100</f>
        <v>80</v>
      </c>
      <c r="L41" s="19" t="s">
        <v>148</v>
      </c>
      <c r="M41" s="19">
        <v>196000</v>
      </c>
    </row>
    <row r="42" spans="1:13" x14ac:dyDescent="0.2">
      <c r="A42" s="71"/>
      <c r="B42" s="17" t="s">
        <v>44</v>
      </c>
      <c r="C42" s="18" t="s">
        <v>9</v>
      </c>
      <c r="D42" s="19" t="e">
        <f>ROUND((PL03_TS10THPT_TTrUBNDTP!#REF!*80%),-3)</f>
        <v>#REF!</v>
      </c>
      <c r="E42" s="19" t="e">
        <f>ROUND((PL03_TS10THPT_TTrUBNDTP!#REF!*70%),-3)</f>
        <v>#REF!</v>
      </c>
      <c r="F42" s="197"/>
      <c r="G42" s="16"/>
      <c r="H42" s="17" t="s">
        <v>129</v>
      </c>
      <c r="I42" s="18" t="s">
        <v>9</v>
      </c>
      <c r="J42" s="19">
        <v>216000</v>
      </c>
      <c r="K42" s="19">
        <f>J42*100/$J$41</f>
        <v>96.428571428571431</v>
      </c>
      <c r="L42" s="19" t="s">
        <v>157</v>
      </c>
      <c r="M42" s="19">
        <v>189000</v>
      </c>
    </row>
    <row r="43" spans="1:13" x14ac:dyDescent="0.2">
      <c r="A43" s="71"/>
      <c r="B43" s="17" t="s">
        <v>142</v>
      </c>
      <c r="C43" s="18" t="s">
        <v>9</v>
      </c>
      <c r="D43" s="19" t="e">
        <f>ROUND((PL03_TS10THPT_TTrUBNDTP!#REF!*80%),-3)</f>
        <v>#REF!</v>
      </c>
      <c r="E43" s="19" t="e">
        <f>ROUND((PL03_TS10THPT_TTrUBNDTP!#REF!*70%),-3)</f>
        <v>#REF!</v>
      </c>
      <c r="F43" s="197"/>
      <c r="G43" s="16"/>
      <c r="H43" s="17" t="s">
        <v>73</v>
      </c>
      <c r="I43" s="18" t="s">
        <v>9</v>
      </c>
      <c r="J43" s="19">
        <v>208000</v>
      </c>
      <c r="K43" s="19">
        <f>J43*100/$J$41</f>
        <v>92.857142857142861</v>
      </c>
      <c r="L43" s="19" t="s">
        <v>157</v>
      </c>
      <c r="M43" s="19">
        <v>182000</v>
      </c>
    </row>
    <row r="44" spans="1:13" x14ac:dyDescent="0.2">
      <c r="A44" s="71"/>
      <c r="B44" s="17" t="s">
        <v>143</v>
      </c>
      <c r="C44" s="18" t="s">
        <v>9</v>
      </c>
      <c r="D44" s="19" t="e">
        <f>ROUND((PL03_TS10THPT_TTrUBNDTP!#REF!*80%),-3)</f>
        <v>#REF!</v>
      </c>
      <c r="E44" s="19" t="e">
        <f>ROUND((PL03_TS10THPT_TTrUBNDTP!#REF!*70%),-3)</f>
        <v>#REF!</v>
      </c>
      <c r="F44" s="197"/>
      <c r="G44" s="16"/>
      <c r="H44" s="17" t="s">
        <v>74</v>
      </c>
      <c r="I44" s="18" t="s">
        <v>9</v>
      </c>
      <c r="J44" s="19">
        <v>200000</v>
      </c>
      <c r="K44" s="19">
        <f>J44*100/$J$41</f>
        <v>89.285714285714292</v>
      </c>
      <c r="L44" s="19" t="s">
        <v>157</v>
      </c>
      <c r="M44" s="19">
        <v>175000</v>
      </c>
    </row>
    <row r="45" spans="1:13" x14ac:dyDescent="0.2">
      <c r="A45" s="71"/>
      <c r="B45" s="17" t="s">
        <v>56</v>
      </c>
      <c r="C45" s="18" t="s">
        <v>9</v>
      </c>
      <c r="D45" s="19" t="e">
        <f>ROUND((PL03_TS10THPT_TTrUBNDTP!#REF!*80%),-3)</f>
        <v>#REF!</v>
      </c>
      <c r="E45" s="19" t="e">
        <f>ROUND((PL03_TS10THPT_TTrUBNDTP!#REF!*70%),-3)</f>
        <v>#REF!</v>
      </c>
      <c r="F45" s="197"/>
      <c r="G45" s="16"/>
      <c r="H45" s="17" t="s">
        <v>56</v>
      </c>
      <c r="I45" s="18" t="s">
        <v>9</v>
      </c>
      <c r="J45" s="19">
        <v>168000</v>
      </c>
      <c r="K45" s="19">
        <f>J45*100/$J$41</f>
        <v>75</v>
      </c>
      <c r="L45" s="19" t="s">
        <v>157</v>
      </c>
      <c r="M45" s="19">
        <v>147000</v>
      </c>
    </row>
    <row r="46" spans="1:13" x14ac:dyDescent="0.2">
      <c r="A46" s="71"/>
      <c r="B46" s="17" t="s">
        <v>57</v>
      </c>
      <c r="C46" s="18" t="s">
        <v>9</v>
      </c>
      <c r="D46" s="19" t="e">
        <f>ROUND((PL03_TS10THPT_TTrUBNDTP!#REF!*80%),-3)</f>
        <v>#REF!</v>
      </c>
      <c r="E46" s="19" t="e">
        <f>ROUND((PL03_TS10THPT_TTrUBNDTP!#REF!*70%),-3)</f>
        <v>#REF!</v>
      </c>
      <c r="F46" s="197"/>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197"/>
      <c r="G47" s="12">
        <v>4</v>
      </c>
      <c r="H47" s="20" t="s">
        <v>59</v>
      </c>
      <c r="I47" s="14"/>
      <c r="J47" s="15"/>
      <c r="K47" s="15"/>
      <c r="L47" s="15"/>
      <c r="M47" s="15"/>
    </row>
    <row r="48" spans="1:13" x14ac:dyDescent="0.2">
      <c r="A48" s="71"/>
      <c r="B48" s="17" t="s">
        <v>137</v>
      </c>
      <c r="C48" s="18" t="s">
        <v>9</v>
      </c>
      <c r="D48" s="19" t="e">
        <f>ROUND((PL03_TS10THPT_TTrUBNDTP!#REF!*80%),-3)</f>
        <v>#REF!</v>
      </c>
      <c r="E48" s="19" t="e">
        <f>ROUND((PL03_TS10THPT_TTrUBNDTP!#REF!*70%),-3)</f>
        <v>#REF!</v>
      </c>
      <c r="F48" s="197"/>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ROUND((PL03_TS10THPT_TTrUBNDTP!#REF!*80%),-3)</f>
        <v>#REF!</v>
      </c>
      <c r="E49" s="19" t="e">
        <f>ROUND((PL03_TS10THPT_TTrUBNDTP!#REF!*70%),-3)</f>
        <v>#REF!</v>
      </c>
      <c r="F49" s="197"/>
      <c r="G49" s="16"/>
      <c r="H49" s="17" t="s">
        <v>44</v>
      </c>
      <c r="I49" s="18" t="s">
        <v>9</v>
      </c>
      <c r="J49" s="19">
        <v>200000</v>
      </c>
      <c r="K49" s="19">
        <f>J49*100/$J$48</f>
        <v>83.333333333333329</v>
      </c>
      <c r="L49" s="19" t="s">
        <v>157</v>
      </c>
      <c r="M49" s="19">
        <v>175000</v>
      </c>
    </row>
    <row r="50" spans="1:13" x14ac:dyDescent="0.2">
      <c r="A50" s="71"/>
      <c r="B50" s="17" t="s">
        <v>139</v>
      </c>
      <c r="C50" s="18" t="s">
        <v>9</v>
      </c>
      <c r="D50" s="19" t="e">
        <f>ROUND((PL03_TS10THPT_TTrUBNDTP!#REF!*80%),-3)</f>
        <v>#REF!</v>
      </c>
      <c r="E50" s="19" t="e">
        <f>ROUND((PL03_TS10THPT_TTrUBNDTP!#REF!*70%),-3)</f>
        <v>#REF!</v>
      </c>
      <c r="F50" s="197"/>
      <c r="G50" s="16"/>
      <c r="H50" s="17" t="s">
        <v>51</v>
      </c>
      <c r="I50" s="18" t="s">
        <v>9</v>
      </c>
      <c r="J50" s="19">
        <v>168000</v>
      </c>
      <c r="K50" s="19">
        <f>J50*100/$J$48</f>
        <v>70</v>
      </c>
      <c r="L50" s="19" t="s">
        <v>157</v>
      </c>
      <c r="M50" s="19">
        <v>147000</v>
      </c>
    </row>
    <row r="51" spans="1:13" x14ac:dyDescent="0.2">
      <c r="A51" s="71"/>
      <c r="B51" s="17" t="s">
        <v>211</v>
      </c>
      <c r="C51" s="18" t="s">
        <v>9</v>
      </c>
      <c r="D51" s="19" t="e">
        <f>ROUND((PL03_TS10THPT_TTrUBNDTP!#REF!*80%),-3)</f>
        <v>#REF!</v>
      </c>
      <c r="E51" s="19" t="e">
        <f>ROUND((PL03_TS10THPT_TTrUBNDTP!#REF!*70%),-3)</f>
        <v>#REF!</v>
      </c>
      <c r="F51" s="197"/>
      <c r="G51" s="16"/>
      <c r="H51" s="17"/>
      <c r="I51" s="18"/>
      <c r="J51" s="19"/>
      <c r="K51" s="19"/>
      <c r="L51" s="19"/>
      <c r="M51" s="19"/>
    </row>
    <row r="52" spans="1:13" x14ac:dyDescent="0.2">
      <c r="A52" s="71"/>
      <c r="B52" s="17" t="s">
        <v>146</v>
      </c>
      <c r="C52" s="18" t="s">
        <v>9</v>
      </c>
      <c r="D52" s="19" t="e">
        <f>ROUND((PL03_TS10THPT_TTrUBNDTP!#REF!*80%),-3)</f>
        <v>#REF!</v>
      </c>
      <c r="E52" s="19" t="e">
        <f>ROUND((PL03_TS10THPT_TTrUBNDTP!#REF!*70%),-3)</f>
        <v>#REF!</v>
      </c>
      <c r="F52" s="197"/>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197"/>
      <c r="G53" s="12">
        <v>5</v>
      </c>
      <c r="H53" s="20" t="s">
        <v>14</v>
      </c>
      <c r="I53" s="14"/>
      <c r="J53" s="15"/>
      <c r="K53" s="15"/>
      <c r="L53" s="15"/>
      <c r="M53" s="15"/>
    </row>
    <row r="54" spans="1:13" x14ac:dyDescent="0.2">
      <c r="A54" s="71"/>
      <c r="B54" s="17" t="s">
        <v>26</v>
      </c>
      <c r="C54" s="18" t="s">
        <v>9</v>
      </c>
      <c r="D54" s="19" t="e">
        <f>ROUND((PL03_TS10THPT_TTrUBNDTP!#REF!*80%),-3)</f>
        <v>#REF!</v>
      </c>
      <c r="E54" s="19" t="e">
        <f>ROUND((PL03_TS10THPT_TTrUBNDTP!#REF!*70%),-3)</f>
        <v>#REF!</v>
      </c>
      <c r="F54" s="197"/>
      <c r="G54" s="16" t="s">
        <v>130</v>
      </c>
      <c r="H54" s="17" t="s">
        <v>131</v>
      </c>
      <c r="I54" s="18"/>
      <c r="J54" s="19"/>
      <c r="K54" s="19"/>
      <c r="L54" s="19"/>
      <c r="M54" s="19"/>
    </row>
    <row r="55" spans="1:13" x14ac:dyDescent="0.2">
      <c r="A55" s="71"/>
      <c r="B55" s="17" t="s">
        <v>44</v>
      </c>
      <c r="C55" s="18" t="s">
        <v>9</v>
      </c>
      <c r="D55" s="19" t="e">
        <f>ROUND((PL03_TS10THPT_TTrUBNDTP!#REF!*80%),-3)</f>
        <v>#REF!</v>
      </c>
      <c r="E55" s="19" t="e">
        <f>ROUND((PL03_TS10THPT_TTrUBNDTP!#REF!*70%),-3)</f>
        <v>#REF!</v>
      </c>
      <c r="F55" s="197"/>
      <c r="G55" s="16"/>
      <c r="H55" s="17" t="s">
        <v>132</v>
      </c>
      <c r="I55" s="18" t="s">
        <v>71</v>
      </c>
      <c r="J55" s="19">
        <v>52000</v>
      </c>
      <c r="K55" s="19"/>
      <c r="L55" s="19"/>
      <c r="M55" s="19">
        <v>46000</v>
      </c>
    </row>
    <row r="56" spans="1:13" x14ac:dyDescent="0.2">
      <c r="A56" s="71"/>
      <c r="B56" s="17" t="s">
        <v>145</v>
      </c>
      <c r="C56" s="18" t="s">
        <v>9</v>
      </c>
      <c r="D56" s="19" t="e">
        <f>ROUND((PL03_TS10THPT_TTrUBNDTP!#REF!*80%),-3)</f>
        <v>#REF!</v>
      </c>
      <c r="E56" s="19" t="e">
        <f>ROUND((PL03_TS10THPT_TTrUBNDTP!#REF!*70%),-3)</f>
        <v>#REF!</v>
      </c>
      <c r="F56" s="198"/>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196" t="s">
        <v>162</v>
      </c>
      <c r="G58" s="16"/>
      <c r="H58" s="17" t="s">
        <v>67</v>
      </c>
      <c r="I58" s="18" t="s">
        <v>71</v>
      </c>
      <c r="J58" s="19">
        <v>3200</v>
      </c>
      <c r="K58" s="19"/>
      <c r="L58" s="19"/>
      <c r="M58" s="19">
        <v>3000</v>
      </c>
    </row>
    <row r="59" spans="1:13" x14ac:dyDescent="0.2">
      <c r="A59" s="71"/>
      <c r="B59" s="17" t="s">
        <v>152</v>
      </c>
      <c r="C59" s="18" t="s">
        <v>9</v>
      </c>
      <c r="D59" s="19" t="e">
        <f>ROUND((PL03_TS10THPT_TTrUBNDTP!#REF!*80%),-3)</f>
        <v>#REF!</v>
      </c>
      <c r="E59" s="19" t="e">
        <f>ROUND((PL03_TS10THPT_TTrUBNDTP!#REF!*70%),-3)</f>
        <v>#REF!</v>
      </c>
      <c r="F59" s="197"/>
      <c r="G59" s="16" t="s">
        <v>134</v>
      </c>
      <c r="H59" s="17" t="s">
        <v>60</v>
      </c>
      <c r="I59" s="18"/>
      <c r="J59" s="19"/>
      <c r="K59" s="19"/>
      <c r="L59" s="19"/>
      <c r="M59" s="19"/>
    </row>
    <row r="60" spans="1:13" x14ac:dyDescent="0.2">
      <c r="A60" s="72">
        <v>7</v>
      </c>
      <c r="B60" s="20" t="s">
        <v>189</v>
      </c>
      <c r="C60" s="14"/>
      <c r="D60" s="19"/>
      <c r="E60" s="19"/>
      <c r="F60" s="197"/>
      <c r="G60" s="16"/>
      <c r="H60" s="91" t="s">
        <v>26</v>
      </c>
      <c r="I60" s="18" t="s">
        <v>9</v>
      </c>
      <c r="J60" s="19">
        <v>240000</v>
      </c>
      <c r="K60" s="19">
        <f>J60/$J$7*100</f>
        <v>85.714285714285708</v>
      </c>
      <c r="L60" s="19" t="s">
        <v>148</v>
      </c>
      <c r="M60" s="19">
        <v>210000</v>
      </c>
    </row>
    <row r="61" spans="1:13" x14ac:dyDescent="0.2">
      <c r="A61" s="71"/>
      <c r="B61" s="17" t="e">
        <f>PL03_TS10THPT_TTrUBNDTP!#REF!</f>
        <v>#REF!</v>
      </c>
      <c r="C61" s="64" t="e">
        <f>PL03_TS10THPT_TTrUBNDTP!#REF!</f>
        <v>#REF!</v>
      </c>
      <c r="D61" s="19" t="e">
        <f>ROUND((PL03_TS10THPT_TTrUBNDTP!#REF!*80%),-3)</f>
        <v>#REF!</v>
      </c>
      <c r="E61" s="19" t="e">
        <f>ROUND((PL03_TS10THPT_TTrUBNDTP!#REF!*70%),-3)</f>
        <v>#REF!</v>
      </c>
      <c r="F61" s="197"/>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197"/>
      <c r="G62" s="16"/>
      <c r="H62" s="17" t="s">
        <v>44</v>
      </c>
      <c r="I62" s="18" t="s">
        <v>9</v>
      </c>
      <c r="J62" s="19">
        <v>200000</v>
      </c>
      <c r="K62" s="19" t="e">
        <f>J62*100/#REF!</f>
        <v>#REF!</v>
      </c>
      <c r="L62" s="19" t="s">
        <v>157</v>
      </c>
      <c r="M62" s="19">
        <v>175000</v>
      </c>
    </row>
    <row r="63" spans="1:13" x14ac:dyDescent="0.2">
      <c r="A63" s="71"/>
      <c r="B63" s="17" t="e">
        <f>PL03_TS10THPT_TTrUBNDTP!#REF!</f>
        <v>#REF!</v>
      </c>
      <c r="C63" s="64" t="e">
        <f>PL03_TS10THPT_TTrUBNDTP!#REF!</f>
        <v>#REF!</v>
      </c>
      <c r="D63" s="19" t="e">
        <f>ROUND((PL03_TS10THPT_TTrUBNDTP!#REF!*80%),-3)</f>
        <v>#REF!</v>
      </c>
      <c r="E63" s="19" t="e">
        <f>ROUND((PL03_TS10THPT_TTrUBNDTP!#REF!*70%),-3)</f>
        <v>#REF!</v>
      </c>
      <c r="F63" s="197"/>
      <c r="G63" s="16"/>
      <c r="H63" s="17" t="s">
        <v>45</v>
      </c>
      <c r="I63" s="18" t="s">
        <v>9</v>
      </c>
      <c r="J63" s="19">
        <v>168000</v>
      </c>
      <c r="K63" s="19" t="e">
        <f>J63*100/#REF!</f>
        <v>#REF!</v>
      </c>
      <c r="L63" s="19" t="s">
        <v>157</v>
      </c>
      <c r="M63" s="19">
        <v>147000</v>
      </c>
    </row>
    <row r="64" spans="1:13" x14ac:dyDescent="0.2">
      <c r="A64" s="71"/>
      <c r="B64" s="17" t="e">
        <f>PL03_TS10THPT_TTrUBNDTP!#REF!</f>
        <v>#REF!</v>
      </c>
      <c r="C64" s="64" t="e">
        <f>PL03_TS10THPT_TTrUBNDTP!#REF!</f>
        <v>#REF!</v>
      </c>
      <c r="D64" s="19" t="e">
        <f>ROUND((PL03_TS10THPT_TTrUBNDTP!#REF!*80%),-3)</f>
        <v>#REF!</v>
      </c>
      <c r="E64" s="19" t="e">
        <f>ROUND((PL03_TS10THPT_TTrUBNDTP!#REF!*70%),-3)</f>
        <v>#REF!</v>
      </c>
      <c r="F64" s="197"/>
      <c r="G64" s="16"/>
      <c r="H64" s="17" t="s">
        <v>61</v>
      </c>
      <c r="I64" s="18" t="s">
        <v>9</v>
      </c>
      <c r="J64" s="19">
        <v>92000</v>
      </c>
      <c r="K64" s="19" t="e">
        <f>J64*100/#REF!</f>
        <v>#REF!</v>
      </c>
      <c r="L64" s="19" t="s">
        <v>157</v>
      </c>
      <c r="M64" s="19">
        <v>81000</v>
      </c>
    </row>
    <row r="65" spans="1:13" x14ac:dyDescent="0.2">
      <c r="A65" s="71"/>
      <c r="B65" s="17" t="e">
        <f>PL03_TS10THPT_TTrUBNDTP!#REF!</f>
        <v>#REF!</v>
      </c>
      <c r="C65" s="64" t="e">
        <f>PL03_TS10THPT_TTrUBNDTP!#REF!</f>
        <v>#REF!</v>
      </c>
      <c r="D65" s="19" t="e">
        <f>ROUND((PL03_TS10THPT_TTrUBNDTP!#REF!*80%),-3)</f>
        <v>#REF!</v>
      </c>
      <c r="E65" s="19" t="e">
        <f>ROUND((PL03_TS10THPT_TTrUBNDTP!#REF!*70%),-3)</f>
        <v>#REF!</v>
      </c>
      <c r="F65" s="197"/>
      <c r="G65" s="16"/>
      <c r="H65" s="17"/>
      <c r="I65" s="18"/>
      <c r="J65" s="19"/>
      <c r="K65" s="19"/>
      <c r="L65" s="19"/>
      <c r="M65" s="19"/>
    </row>
    <row r="66" spans="1:13" x14ac:dyDescent="0.2">
      <c r="A66" s="71"/>
      <c r="B66" s="17" t="e">
        <f>PL03_TS10THPT_TTrUBNDTP!#REF!</f>
        <v>#REF!</v>
      </c>
      <c r="C66" s="64" t="e">
        <f>PL03_TS10THPT_TTrUBNDTP!#REF!</f>
        <v>#REF!</v>
      </c>
      <c r="D66" s="19" t="e">
        <f>ROUND((PL03_TS10THPT_TTrUBNDTP!#REF!*80%),-3)</f>
        <v>#REF!</v>
      </c>
      <c r="E66" s="19" t="e">
        <f>ROUND((PL03_TS10THPT_TTrUBNDTP!#REF!*70%),-3)</f>
        <v>#REF!</v>
      </c>
      <c r="F66" s="197"/>
      <c r="G66" s="16"/>
      <c r="H66" s="17"/>
      <c r="I66" s="18"/>
      <c r="J66" s="19"/>
      <c r="K66" s="19"/>
      <c r="L66" s="19"/>
      <c r="M66" s="19"/>
    </row>
    <row r="67" spans="1:13" ht="31.5" x14ac:dyDescent="0.2">
      <c r="A67" s="71"/>
      <c r="B67" s="17" t="s">
        <v>118</v>
      </c>
      <c r="C67" s="18" t="s">
        <v>135</v>
      </c>
      <c r="D67" s="19">
        <f>ROUND((300000*80%),-3)</f>
        <v>240000</v>
      </c>
      <c r="E67" s="19">
        <f>ROUND((300000*70%),-3)</f>
        <v>210000</v>
      </c>
      <c r="F67" s="197"/>
      <c r="G67" s="12">
        <v>7</v>
      </c>
      <c r="H67" s="20" t="s">
        <v>18</v>
      </c>
      <c r="I67" s="14"/>
      <c r="J67" s="15"/>
      <c r="K67" s="15"/>
      <c r="L67" s="15"/>
      <c r="M67" s="15"/>
    </row>
    <row r="68" spans="1:13" x14ac:dyDescent="0.2">
      <c r="A68" s="71"/>
      <c r="B68" s="17" t="e">
        <f>PL03_TS10THPT_TTrUBNDTP!#REF!</f>
        <v>#REF!</v>
      </c>
      <c r="C68" s="64" t="e">
        <f>PL03_TS10THPT_TTrUBNDTP!#REF!</f>
        <v>#REF!</v>
      </c>
      <c r="D68" s="19" t="e">
        <f>ROUND((PL03_TS10THPT_TTrUBNDTP!#REF!*80%),-3)</f>
        <v>#REF!</v>
      </c>
      <c r="E68" s="19" t="e">
        <f>ROUND((PL03_TS10THPT_TTrUBNDTP!#REF!*70%),-3)</f>
        <v>#REF!</v>
      </c>
      <c r="F68" s="197"/>
      <c r="G68" s="16"/>
      <c r="H68" s="17" t="s">
        <v>19</v>
      </c>
      <c r="I68" s="18" t="s">
        <v>9</v>
      </c>
      <c r="J68" s="19">
        <v>128000</v>
      </c>
      <c r="K68" s="19"/>
      <c r="L68" s="19"/>
      <c r="M68" s="19">
        <v>112000</v>
      </c>
    </row>
    <row r="69" spans="1:13" x14ac:dyDescent="0.2">
      <c r="A69" s="72" t="s">
        <v>195</v>
      </c>
      <c r="B69" s="20" t="s">
        <v>190</v>
      </c>
      <c r="C69" s="14"/>
      <c r="D69" s="19"/>
      <c r="E69" s="19"/>
      <c r="F69" s="197"/>
      <c r="G69" s="16"/>
      <c r="H69" s="17" t="s">
        <v>20</v>
      </c>
      <c r="I69" s="18" t="s">
        <v>9</v>
      </c>
      <c r="J69" s="19">
        <v>128000</v>
      </c>
      <c r="K69" s="19"/>
      <c r="L69" s="19"/>
      <c r="M69" s="19">
        <v>112000</v>
      </c>
    </row>
    <row r="70" spans="1:13" x14ac:dyDescent="0.2">
      <c r="A70" s="71"/>
      <c r="B70" s="17" t="e">
        <f>PL03_TS10THPT_TTrUBNDTP!#REF!</f>
        <v>#REF!</v>
      </c>
      <c r="C70" s="64" t="e">
        <f>PL03_TS10THPT_TTrUBNDTP!#REF!</f>
        <v>#REF!</v>
      </c>
      <c r="D70" s="19" t="e">
        <f>ROUND((PL03_TS10THPT_TTrUBNDTP!#REF!*80%),-3)</f>
        <v>#REF!</v>
      </c>
      <c r="E70" s="19" t="e">
        <f>ROUND((PL03_TS10THPT_TTrUBNDTP!#REF!*70%),-3)</f>
        <v>#REF!</v>
      </c>
      <c r="F70" s="197"/>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00" t="s">
        <v>90</v>
      </c>
      <c r="B72" s="200"/>
      <c r="C72" s="4"/>
      <c r="D72" s="1"/>
      <c r="E72" s="7"/>
      <c r="F72" s="66"/>
      <c r="H72" s="10" t="s">
        <v>98</v>
      </c>
      <c r="I72" s="6"/>
      <c r="J72" s="7"/>
      <c r="K72" s="7"/>
      <c r="L72" s="7"/>
      <c r="M72" s="7"/>
    </row>
    <row r="73" spans="1:13" ht="68.25" customHeight="1" x14ac:dyDescent="0.2">
      <c r="A73" s="34"/>
      <c r="B73" s="206" t="s">
        <v>212</v>
      </c>
      <c r="C73" s="206"/>
      <c r="D73" s="206"/>
      <c r="E73" s="206"/>
      <c r="F73" s="206"/>
    </row>
    <row r="74" spans="1:13" x14ac:dyDescent="0.2">
      <c r="A74" s="88"/>
      <c r="B74" s="194" t="s">
        <v>193</v>
      </c>
      <c r="C74" s="194"/>
      <c r="D74" s="194"/>
      <c r="E74" s="194"/>
      <c r="F74" s="194"/>
      <c r="H74" s="201" t="s">
        <v>41</v>
      </c>
      <c r="I74" s="201"/>
      <c r="J74" s="201"/>
      <c r="K74" s="201"/>
      <c r="L74" s="201"/>
      <c r="M74" s="201"/>
    </row>
    <row r="75" spans="1:13" ht="41.25" customHeight="1" x14ac:dyDescent="0.2">
      <c r="A75" s="96"/>
      <c r="B75" s="194" t="s">
        <v>209</v>
      </c>
      <c r="C75" s="194"/>
      <c r="D75" s="194"/>
      <c r="E75" s="194"/>
      <c r="F75" s="194"/>
      <c r="H75" s="199" t="s">
        <v>42</v>
      </c>
      <c r="I75" s="199"/>
      <c r="J75" s="199"/>
      <c r="K75" s="199"/>
      <c r="L75" s="199"/>
      <c r="M75" s="199"/>
    </row>
    <row r="76" spans="1:13" x14ac:dyDescent="0.2">
      <c r="B76" s="194" t="s">
        <v>119</v>
      </c>
      <c r="C76" s="194"/>
      <c r="D76" s="194"/>
      <c r="E76" s="194"/>
      <c r="F76" s="194"/>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PL03_TS10THPT_BSS</vt:lpstr>
      <vt:lpstr>PL03_TS10THPT_TTrUBNDTP</vt:lpstr>
      <vt:lpstr>PL03_TS10THPT_TTrSGD</vt:lpstr>
      <vt:lpstr>PL03_TS10THPT_NQ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PL03_TS10THPT_NQ!Print_Titles</vt:lpstr>
      <vt:lpstr>PL03_TS10THPT_TTrSGD!Print_Titles</vt:lpstr>
      <vt:lpstr>PL03_TS10THPT_TTrUBNDTP!Print_Titles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2026-04-17T07:45:33Z</cp:lastPrinted>
  <dcterms:created xsi:type="dcterms:W3CDTF">1996-10-14T23:33:28Z</dcterms:created>
  <dcterms:modified xsi:type="dcterms:W3CDTF">2026-04-17T07:45:35Z</dcterms:modified>
</cp:coreProperties>
</file>